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1-ლი კვარტალი" sheetId="1" r:id="rId1"/>
    <sheet name="მე-2 კვარტალ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2" l="1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G68" i="2"/>
  <c r="K68" i="2"/>
  <c r="G67" i="1"/>
  <c r="K129" i="2"/>
  <c r="G128" i="2"/>
  <c r="K128" i="2" s="1"/>
  <c r="K127" i="2"/>
  <c r="K126" i="2"/>
  <c r="G125" i="2"/>
  <c r="K125" i="2" s="1"/>
  <c r="G109" i="1"/>
  <c r="G123" i="2"/>
  <c r="G107" i="1"/>
  <c r="G117" i="2" l="1"/>
  <c r="G116" i="2"/>
  <c r="K120" i="2"/>
  <c r="K119" i="2"/>
  <c r="K118" i="2"/>
  <c r="K117" i="2"/>
  <c r="G102" i="1"/>
  <c r="K116" i="2"/>
  <c r="G101" i="1"/>
  <c r="G88" i="2"/>
  <c r="G87" i="2" l="1"/>
  <c r="G86" i="2"/>
  <c r="G78" i="2"/>
  <c r="K76" i="2"/>
  <c r="K75" i="2"/>
  <c r="K74" i="2" l="1"/>
  <c r="G73" i="2" l="1"/>
  <c r="K73" i="2" s="1"/>
  <c r="G88" i="1"/>
  <c r="K88" i="1" s="1"/>
  <c r="G80" i="1"/>
  <c r="K80" i="1" s="1"/>
  <c r="G72" i="2"/>
  <c r="K72" i="2"/>
  <c r="K71" i="2"/>
  <c r="K70" i="2"/>
  <c r="K69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21" i="2"/>
  <c r="K122" i="2"/>
  <c r="K130" i="2"/>
  <c r="K131" i="2"/>
  <c r="K132" i="2"/>
  <c r="K69" i="1"/>
  <c r="K70" i="1"/>
  <c r="K71" i="1"/>
  <c r="K72" i="1"/>
  <c r="K73" i="1"/>
  <c r="K74" i="1"/>
  <c r="K75" i="1"/>
  <c r="K76" i="1"/>
  <c r="K77" i="1"/>
  <c r="K78" i="1"/>
  <c r="K79" i="1"/>
  <c r="K81" i="1"/>
  <c r="K82" i="1"/>
  <c r="K83" i="1"/>
  <c r="K84" i="1"/>
  <c r="K85" i="1"/>
  <c r="K86" i="1"/>
  <c r="K87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67" i="1"/>
  <c r="G68" i="1"/>
  <c r="K68" i="1" s="1"/>
  <c r="G67" i="2"/>
  <c r="K67" i="2" s="1"/>
  <c r="G66" i="1"/>
  <c r="K66" i="1" s="1"/>
  <c r="G65" i="1"/>
  <c r="K65" i="1" s="1"/>
  <c r="G66" i="2"/>
  <c r="K66" i="2" s="1"/>
</calcChain>
</file>

<file path=xl/sharedStrings.xml><?xml version="1.0" encoding="utf-8"?>
<sst xmlns="http://schemas.openxmlformats.org/spreadsheetml/2006/main" count="985" uniqueCount="386">
  <si>
    <t>დანართი №2</t>
  </si>
  <si>
    <t>მიმწოდებელი</t>
  </si>
  <si>
    <t>შესყიდვის ობიექტი</t>
  </si>
  <si>
    <t>შესყიდვის საშუალება</t>
  </si>
  <si>
    <t xml:space="preserve">ხელშეკრულების ღირებულება </t>
  </si>
  <si>
    <t xml:space="preserve">გადარიცხული თანხები </t>
  </si>
  <si>
    <t>დაფინანსების წყარო</t>
  </si>
  <si>
    <t>შენიშვნა</t>
  </si>
  <si>
    <t>ლარი</t>
  </si>
  <si>
    <t>აშშ დოლარი</t>
  </si>
  <si>
    <t>ევრო</t>
  </si>
  <si>
    <t>სბ</t>
  </si>
  <si>
    <t>სშ</t>
  </si>
  <si>
    <t>სს სილქნეტი</t>
  </si>
  <si>
    <t>ფიქსირებული ელექტრონული საკომუნიკაციო მომსახურებების მიწოდება</t>
  </si>
  <si>
    <t>სსიპ საქართველოს იუსტიციის სასწავლო ცენტრი</t>
  </si>
  <si>
    <t>გ.შ ნორმატიული აქტით დადგენილი გადასახდელები</t>
  </si>
  <si>
    <t>შპს თოლია 2020</t>
  </si>
  <si>
    <t>გ.შ მონეტარული ზღვრის დაცვით</t>
  </si>
  <si>
    <t>შპს ტყუპები</t>
  </si>
  <si>
    <t>შპს ჯორჯიან სერვის ნეთვორკი</t>
  </si>
  <si>
    <t>შპს გამა-გ</t>
  </si>
  <si>
    <t>შპს ომეგა</t>
  </si>
  <si>
    <t>შპს ჯი-თი მოტორს</t>
  </si>
  <si>
    <t>გ.შ განსაზღვრული წლოვანების ავტოსატრანსპორტო საშუალებები</t>
  </si>
  <si>
    <t>შპს ედესი ჯგუფი</t>
  </si>
  <si>
    <t>ინფორმაცია სსიპ-საქართველოს ეროვნული არქივის მიერ  სახელმწიფო შესყიდვების წლიური გეგმის ფარგლებში  01.01.2026-დან 01.04.2026-მდე განხორციელებული სახელმწიფო შესყიდვების შესახებ</t>
  </si>
  <si>
    <t>ინფორმაცია სსიპ-საქართველოს ეროვნული არქივის მიერ  სახელმწიფო შესყიდვების წლიური გეგმის ფარგლებში  01.01.2026-დან 01.07.2026-მდე განხორციელებული სახელმწიფო შესყიდვების შესახებ</t>
  </si>
  <si>
    <t>სს სილქნეტი </t>
  </si>
  <si>
    <t>გ.შ 
სახელმწიფოებრივი და საზოგადოებრივი მნიშვნელობის ღონისძიება</t>
  </si>
  <si>
    <t>სსიპ - ციფრული მმართველობის სააგენტო</t>
  </si>
  <si>
    <t>ინფორმაციული ტექნოლოგიების (IT) მომსახურება</t>
  </si>
  <si>
    <t>სხვადასხვა სახის საქონლის სახელმწიფო შესყიდვა</t>
  </si>
  <si>
    <t>ინდივიდუალური მეწარმე ტარიელ ჩოხელი</t>
  </si>
  <si>
    <t>2026 წლის 27 იანვარს დაგეგმილ გამოფენის (წმინდა ნინო) ფარგლებში მოწვეული სტუმრებისთვის ფურშეტის მომსახურების სახელმწიფო შესყიდვა დანართი №1-ის შესაბამისად</t>
  </si>
  <si>
    <t>გ.შ წარმომადგენლობთი ხარჯები</t>
  </si>
  <si>
    <t>შპს ტუმბო</t>
  </si>
  <si>
    <t>ცენტრალური გათბობის რადიატორების სახელმწიფო შესყიდვა №1 დანართის შესაბამისად</t>
  </si>
  <si>
    <t>მუყაოს ქაღალდის სახელმწიფო შესყიდვა №1 დანართის შესაბამისად</t>
  </si>
  <si>
    <t>სსიპ - საქართველოს ეროვნული არქივის ბალანსზე რიცხული 1 (ერთი) ერთეული ავტოსატრანსპორტო საშუალების (Ford Puma VIN - WF02XXERK2RA24646; სახ. ნომრით - QQ-959-QV) პერიოდული რეგლამენტირებული ტექნიკური მომსახურებების და ამ მომსახურებების გაწევისათვის საჭირო სათადარიგო ნაწილების და საცხებ საპოხი მასალების შესყიდვა.</t>
  </si>
  <si>
    <t>შპს ინფოტექი</t>
  </si>
  <si>
    <t>ხელშეკრულების საგანს წარმოადგენს სატრენინგო მომსახურების სახელმწიფო შესყიდვა თემაზე: „საბუღალტრო კომპიუტერული პროგრამა ორის (ORIS) 7.0-ის სასწავლო კურსი“, წინამდებარე ხელშეკრულების №1 დანართით გათვალისწინებული პირობების შესაბამისად</t>
  </si>
  <si>
    <t>სსიპ - საქართველოს ეროვნული არქივის ბალანსზე რიცხული 1 (ერთი) ერთეული ავტოსატრანსპორტო საშუალების (Ford Puma VIN - WF02XXERK2RA24646; სახ. ნომრით - QQ-959-QV) საბურავის მოხსნის, ახლის დაყენება, ბალანსირების მომსახურებ</t>
  </si>
  <si>
    <t>სსიპ - საქართველოს ეროვნული არქივის ბალანსზე რიცხული 1 (ერთი) ერთეული ავტოსატრანსპორტო საშუალების Mitsubishi L200 სახელმწიფო ნომრით „GD-511-GG", ს/კ-MMBJJKL10PH010225, ტექნიკური მომსახურება და ამ მომსახურებების გაწევისათვის საჭირო სათადარიგო მასალები</t>
  </si>
  <si>
    <t>შპს კავკასუს მოტორსი</t>
  </si>
  <si>
    <t>შპს ანსარ</t>
  </si>
  <si>
    <t>პარკინგის ბოძების, პარკინგის ამკრძალავი ნიშნების, პლასტმასის საგზაო ჯაჭვისა და გამაფრთხილებელი ლენტების სახელმწიფო შესყიდვა №1 დანართის შესაბამისად</t>
  </si>
  <si>
    <t>სატრენინგო მომსახურება თემაზე „საორიენტაციო პროგრამა ახლად დანიშნული თანამშრომლებისთვის“ სახელმწიფო შესყიდვა</t>
  </si>
  <si>
    <t>სსიპ საქართველოს ეროვნულ არქივის სტრუქტურული ერთეულის - სამეგრელოს რეგიონული არქივის შენობაში დამონტაჟებული გათბობა - გაგრილების სისტემისთვის დაზიანებული წყლის ტუმბოს (იგივე „პომპა“) სახელმწიფო შესყიდვა თანმდევი მომსახურებით (დაზიანებულის დემონტაჟი და ახლის მონტაჟი) №1 დანართის შესაბამისად</t>
  </si>
  <si>
    <t>ფიზიკური პირი ანზორ ფალიანი</t>
  </si>
  <si>
    <t>მესტიის ადგილობრივი არქივის შენობის სახურავის თოვლისაგან გაწმენდა (გადმოთოვლა).</t>
  </si>
  <si>
    <t>ეროვნული არქივის საჭიროებისათვის საოჯახო და საყოფაცხოვრებო ტექნიკის სახელმწიფო შესყიდვა №1 დანართის შესაბამისად</t>
  </si>
  <si>
    <t>შპს ელ შოპი</t>
  </si>
  <si>
    <t>სსიპ საქართველოს ეროვნული არქივის სტრუქტურული ერთეულის - სამცხე-ჯავახეთის რეგიონული არქივის -
საჭიროებისთვის, ვენტილატორების სახელმწიფო შესყიდვა №1 დანართის შესაბამისად</t>
  </si>
  <si>
    <t>8 მარტის დღესასწაულთან დაკავშირებით, სსიპ საქართველოს ეროვნული არქივის 375 (სამას სამოცდათხუთმეტი) ქალი
თანამშრომლისთვის ქოთანში დარგული მარწყვის ნერგების სახელმწიფო შესყიდვა, რომლებიც მოთავსებულია სასაჩუქრე
კალათაში და კალათაზე მიმაგრებულია მისალოცი ბარათი</t>
  </si>
  <si>
    <t>შპს ეკოლაინი</t>
  </si>
  <si>
    <t>სარეცხი ხსნარის სახელმწიფო შესყიდვა №1 დანართის შესაბამისად</t>
  </si>
  <si>
    <t>შპს გლმ გრუპი</t>
  </si>
  <si>
    <t>სსიპ საქართველოს ეროვნული არქივის ბალანსზე რიცხული დიზელგენერატორის „კახეთის რეგიონულ არქივის ეზოში დამონტაჟებული ALTAS AJ-110 (110 კვა) გენერატორის შეკეთება თანდართული დეფექტური აქტის შესაბამისად და გეგმური ტექნიკური მომსახურება“ და ქუთაისის ცენტრალურ არქივის ეზოში დამონტაჟებული TEKSAN TJ 47PR (46 კვტ) გენერატორის დიაგნოსტირება</t>
  </si>
  <si>
    <t>შპს აგროსერვისი</t>
  </si>
  <si>
    <t>არასასურველი მცენარეულობის გასანადგურებელი ქიმიური ნივთიერების „ურაგანი“ სახელმწიფო შესყიდვა</t>
  </si>
  <si>
    <t>შპს იდეა</t>
  </si>
  <si>
    <t>სსიპ საქართველოს ეროვნული არქივის კინოდარბაზის დაცვის სისტემის ცენტრალური პულტისთვის ელემენტების და აკუმულატორის სახელმწიფო შესყიდვა</t>
  </si>
  <si>
    <t>შპს ბიეიჩსი</t>
  </si>
  <si>
    <t>ბრენდირებული და არაბრენდირებული კონვერტების სახელმწიფო შესყიდვა</t>
  </si>
  <si>
    <t>საწმენდი, სარეცხი და ჰიგიენური საშუალებების სახელმწიფო შესყიდვა</t>
  </si>
  <si>
    <t>შპს ბეჭდვითი სახლი</t>
  </si>
  <si>
    <t>შეკვეთით ნაბეჭდი მასალის სახელმწიფო შესყიდვა</t>
  </si>
  <si>
    <t>საწმენდი, სადეზინფექციო და ჰიგიენური საშუალებების სახელმწიფო შესყიდვა</t>
  </si>
  <si>
    <t>, საკონტროლო-სალარო აპარატ(ებ)ის,  „მომსახურება“</t>
  </si>
  <si>
    <t>შპს გორგია</t>
  </si>
  <si>
    <t>სსიპ საქართველოს ეროვნული არქივის ტერიტორიული ორგანოს - კახეთის რეგიონული არქივის საჭიროებისთვის გათბობის რადიატორის ნაწილების სახელმწიფო შესყიდვა</t>
  </si>
  <si>
    <t>შპს ფორმატი</t>
  </si>
  <si>
    <t>კედლის საათების სახელმწიფო შესყიდვა №1 დანართის შესაბამისად.</t>
  </si>
  <si>
    <t>შპს თერმო ცენტრი K</t>
  </si>
  <si>
    <t>სსიპ საქართველოს ეროვნული არქივის ტერიტორიული ორგანოს - კახეთის რეგიონული არქივის საჭიროებისთვის გათბობის საშრობების და პაკლების სახელმწიფო შესყიდვა</t>
  </si>
  <si>
    <t>სსიპ საქართველოს ეროვნული არქივის ბალანსზე რიცხული დიზელგენერატორის „ქუთაისის ცენტრალური არქივის ეზოში
დამონტაჟებული 47PR (46 კვტ) გენერატორის შეკეთება თანდართული დეფექტური აქტის და №1 დანართით
გათვალისწინებული პირობების შესაბამისად</t>
  </si>
  <si>
    <t>შპს ფეი უნიქარდი</t>
  </si>
  <si>
    <t>სასაჩუქრე ბარათის შესყიდვა წინამდებარე ხელშეკრულებისა და ვებ-გვერდზე განთავსებული პირობების შესაბამისად,</t>
  </si>
  <si>
    <t>ინდივიდუალური მეწარმე გიორგი ჩოხელი </t>
  </si>
  <si>
    <t>სსიპ საქართველოს ეროვნულ არქივში, მიმდინარე წლის 1 აპრილს, მაქს ვებერის ფონდის თბილისის ოფისის საგაზაფხულო სკოლის ერთი სესიის ფარგლებში, მოწვეული სტუმრებისთვის ლანჩით მომსახურების უზრუნველყოფა</t>
  </si>
  <si>
    <t>გ.წ წარმომადგენლობითი ხარჯები</t>
  </si>
  <si>
    <t>სს სარაჯიშვილი</t>
  </si>
  <si>
    <t>სტუმრებისთვის საჩუქრად გადასაცემად, 20 (ოცი) ერთეული ქართული ბრენდის - „სარაჯიშვილი V.S.O.P.“ (0.5 ლ, სასაჩუქრე ყუთით) სახელმწიფო შესყიდვა</t>
  </si>
  <si>
    <t>შპს ყვავილების ოთახი</t>
  </si>
  <si>
    <t>სსიპ საქართველოს ეროვნული არქივის ტერიტორიული ორგანოს, ქვემო ქართლის რეგიონული არქივის თანამშრომლის წახალისებასთან დაკავშირებით 1 (ერთი) ცალი ყვავილების თაიგულის სახელმწიფო შესყიდვა</t>
  </si>
  <si>
    <t>ინდივიდუალური მეწარმე კონსტანტინე ტყეშელაშვილი</t>
  </si>
  <si>
    <t>საქართველოს ეროვნული არქივის კინოფოტოფონოდოკუმენტების ცენტრალური არქივის საჭიროებისთვის ერთი ცალინიჟარის სახელმწიფო შესყიდვა</t>
  </si>
  <si>
    <t>შპს ბუგასი</t>
  </si>
  <si>
    <t>სამეურნეო, სარემონტო, ელექტრო და სხვა სახის საქონლის სახელმწიფო შესყიდვ</t>
  </si>
  <si>
    <t>შპსმესერ + </t>
  </si>
  <si>
    <t>სსიპ საქართველოს ეროვნული არქივის საგამოფენო პავილიონში, მიმდინარე წლის 2 აპრილს დაგეგმილი საქველმოქმედო გამოფენა-გაყიდვის ფარგლებში, მოწვეული სტუმრებისათვის ფურშეტით მომსახურების სახელმწიფო შესყიდვა</t>
  </si>
  <si>
    <t>შპს თხუნელა-პროფი +2</t>
  </si>
  <si>
    <t>სსიპ საქართველოს ეროვნული არქივის ადმინისტრაციული შენობის ეზოში საკანალიზაციო ქსელის და ჭების წმენდის მომსახურების სახელმწიფო შესყიდვა</t>
  </si>
  <si>
    <t>სსიპ საქართველოს ეროვნული არქივის საგამოფენო პავილიონში, 2026 წლის 17 აპრილს დაგეგმილი ღონისძიების ფარგლებში, მოწვეული სტუმრებისთვის (პოლონეთის ბიბლიოთეკართა ასოციაციის დელეგაცია) ყავის შესვენებით მომსახურების სახელმწიფო შესყიდვა, თანდართული დანართი №1-ის შესაბამისად</t>
  </si>
  <si>
    <t>ხელის ხელსაწყოების, შესაფუთი თოკების (პოლიპროპილენის) და შესაკერი ძაფების (ბამბის) სახელმწიფო შესყიდვა №1 დანართის შესაბამისად</t>
  </si>
  <si>
    <t>სატრენინგო მომსახურება თემაზე „სამართლებრივი წერა სამართალშემოქმედებით პროცესში“ სახელმწიფო შესყიდვა №1 და №2 დანართების შესაბამისად</t>
  </si>
  <si>
    <t>გ.შ წარმომადგენლობითი ხარჯები</t>
  </si>
  <si>
    <t>მიმდინარე წლის 22 აპრილს დაგეგმილი გამოფენისთვის - „პატრიარქი ილია II“ - ორი კომპოზიციის თაიგულის სახელმწიფო შესყიდვა №1 დანართის შესაბამისად.</t>
  </si>
  <si>
    <t>შპს კოკა-კოლა იმერეთი</t>
  </si>
  <si>
    <t>საგანმანათლებო პროექტის ,,საქართველოს პირველი დემოკრატიული რესპუბლიკა’’ ფარგლებში გასამართი ნახევარფინალური თამაშის მონაწილეებისთვის სასმელი წყლის სახელმწიფო შესყიდვა №1 დანართის შესაბამისად.</t>
  </si>
  <si>
    <t>ინდივიდუალური მეწარმე ლევან ბალაშვილი</t>
  </si>
  <si>
    <t>მინების სახელმწიფო შესყიდვა №1 დანართის შესაბამისად</t>
  </si>
  <si>
    <t>სამეურნეო და სარემონტო საქონლის სახელმწიფო შესყიდვა №1 დანართის შესაბამისად.</t>
  </si>
  <si>
    <t>საქართველოს ინტელექტ-კლუბი "რა? სად? როდის?"</t>
  </si>
  <si>
    <t>საგანმანათლებლო პროექტის „საქართველოს დემოკრატიული რესპუბლიკა“ ფარგლებში საქართველოს მაშტაბით 235 ზოგადსაგანმანათლებლო სკოლის 1175 მოსწავლისათვის რა? სად? როდის? პრინციპით ღონისძიების ორგანიზება №1 დანართის შესაბამისად</t>
  </si>
  <si>
    <t>გ.შ ექსკლუზივი</t>
  </si>
  <si>
    <t>ინდივიდუალური მეწარმე ელდარი ჯოჯუა</t>
  </si>
  <si>
    <t>სსიპ საქართველოს ეროვნული არქივის სტრუქტურული ერთეულის - ქვემო ქართლის რეგიონული არქივის შენობის დაზიანებული წყალმომარაგების მაგისტრალის (მრიცხველიდან შენობამდე მონაკვეთი) სამუშაოების სახელმწიფო შესყიდვა</t>
  </si>
  <si>
    <t>გ.შ გადაუდებელი აუცილებლობა</t>
  </si>
  <si>
    <t>შპს გლმ გრუპი </t>
  </si>
  <si>
    <t>სსიპ საქართველოს ეროვნული არქივის სტრუქტურული ერთეულის - ქუთაისის ცენტრალური არქივის შენობაში (მისამართი: ქ. ქუთაისი, ირაკლი აბაშიძის ქუჩა №20ა) დამონტაჟებული გათბობა-გაგრილება-ვენტილაციის ხუთი სისტემის სრული, დეტალური ტექნიკური შემოწმება/დიაგნოსტირება და შესაბამისი დეტალური დეფექტური აქტის მომზადება-წარმოდგენის მომსახურება, ხელშეკრულების პირობებისა და თანდართული დანართების შესაბამისად: დანართი №1 - ტექნიკური დავალება; დანართი №2 - წარმოსადგენი დეფექტური აქტის ნიმუში.</t>
  </si>
  <si>
    <t>სატრენინგო მომსახურება თემაზე „ქართული ენის მართლწერისა და სტილის საკითხები“ სახელმწიფო შესყიდვა</t>
  </si>
  <si>
    <t>სსიპ-სახელმწიფო რეზერვებისა და სამოქალაქო უსაფრთხოების სერვისების სააგენტო</t>
  </si>
  <si>
    <t>შენობა-ნაგებობის საევაკუაციო გეგმის შემუშავება</t>
  </si>
  <si>
    <t xml:space="preserve">შპს ბეკარა იმპორტს </t>
  </si>
  <si>
    <t>სსიპ საქართველოს ეროვნული არქივის საგამოფენო სივრცისთვის განკუთვნილი საკიდების (ფოლადის კავები) სახელმწიფო შესყიდვა №1 დანართის შესაბამისად</t>
  </si>
  <si>
    <t>შპს კაი +</t>
  </si>
  <si>
    <t>სამზარეულოს ჭურჭლის სახელმწიფო შესყიდვა №1 დანართის შესაბამისად</t>
  </si>
  <si>
    <t>შპს სუპერი </t>
  </si>
  <si>
    <t>შპს მეგა ჰოულდინგ</t>
  </si>
  <si>
    <t>სანაგვე ურნებისა და ურიკების სახელმწიფო შესყიდვა №1 დანართის შესაბამისად</t>
  </si>
  <si>
    <t xml:space="preserve">ინდივიდუალური მეწარმე მერაბ აფციაური </t>
  </si>
  <si>
    <t>სარესტავრაციო ქაღალდების (მიკალენტისა და კონდენსატორის) სახელმწიფო შსყიდვა</t>
  </si>
  <si>
    <t>შპს მეგა სთარ</t>
  </si>
  <si>
    <t>სსიპ-საქართველოს ეროვნული არქივის მიერ ორგანიზებული საგანმანათლებლო პროექტის „საქართველოს პირველი დემოკრატიული რესპუბლიკა“ ფინალურ ეტაპზე გამარჯვებული გუნდებისათვის საჩუქრად გადასაცემი თასის და მედლების სახელმწიფო შესყიდვა №1 დანართის შესაბამისად</t>
  </si>
  <si>
    <t>სს ელიტ ელექტრონიქსი</t>
  </si>
  <si>
    <t>სსიპ-საქართველოს ეროვნული არქივის მიერ ორგანიზებული საგანმანათლებლო პროექტის „საქართველოს პირველი დემოკრატიული რესპუბლიკა“ ფინალურ ეტაპზე გამარჯვებული გუნდებისათვის საჩუქრად გადასაცემი ლეპტოპების და ყურსასმენების სახელმწიფო შესყიდვა</t>
  </si>
  <si>
    <t>შპს ალტა</t>
  </si>
  <si>
    <t>სსიპ-საქართველოს ეროვნული არქივის მიერ ორგანიზებული საგანმანათლებლო პროექტის „საქართველოს პირველი დემოკრატიული რესპუბლიკა“ ფინალურ ეტაპზე გამარჯვებული გუნდებისათვის საჩუქრად გადასაცემი პლანშეტების სახელმწიფო შესყიდვა</t>
  </si>
  <si>
    <t>შპს ზუმერი ჯორჯია</t>
  </si>
  <si>
    <t>სიპ-საქართველოს ეროვნული არქივის მიერ ორგანიზებული საგანმანათლებლო პროექტის „საქართველოს პირველი დემოკრატიული რესპუბლიკა“ ფინალურ ეტაპზე გამარჯვებული გუნდებისათვის საჩუქრად გადასაცემი მობილური ტელეფონების სახელმწიფო შესყიდვა</t>
  </si>
  <si>
    <t>შპს კოპიპრინტ - 2000</t>
  </si>
  <si>
    <t>საჩუქრად გადასაცემ თასზე მისაკრავი სახელიანი ფირფიტის თანმდევი მომსახურებით (მიმაგრება) სახელმწიფო შესყიდვა №1 დანართის შესაბამისად</t>
  </si>
  <si>
    <t>სსიპ საქართველოს ეროვნული არქივის ბალანსზე არსებული 9 (ცხრა) ერთეული დიზელ-გენერატორის გეგმური ტექნიკური მომსახურებისა და შესაბამისი ინსპექტირების დასკვნის მომზადების სახელმწიფო შესყიდვა</t>
  </si>
  <si>
    <t>უახლესი ისტორიის ცენტრალური არქივის კოშკსაცავის მე-10 სართულის ვიტრაჟისთვის, მინაპაკეტის სახელმწიფო შესყიდვა (თანმდევი მომსახურებით, დაზიანებული მინაპაკეტის დემონტაჟი/ახლის მონტაჟი) №1 დანართის შესაბამისად</t>
  </si>
  <si>
    <t>შპსტე-ვე-კა პლიუს</t>
  </si>
  <si>
    <t>სსიპ საქართველოს ეროვნული არქივის ადმინისტრაციული შენობის ეზოში განთავსებული გათბობის სისტემის სარეაბილიტაციო სამუშაოს სახელმწიფო შესყიდვა</t>
  </si>
  <si>
    <t>2026 წლის 12 ივნისს დაგეგმილი II სამეცნიერო-საინფორმაციო კონფერენციაზე "საქართველოს არქივები" მონაწილეებისა და მოწვეული სტუმრებისთვის ყავის და სადილის შესვენების მომსახურების სახელმწიფო შესყიდვა</t>
  </si>
  <si>
    <t>შპს პასიფლორა +</t>
  </si>
  <si>
    <t>მცენარეების შესაწამლი ჰერბიციდის სახელმწიფო შესყიდვა</t>
  </si>
  <si>
    <t>საქართველოს ეროვნული არქივის საჭიროებისთვის ნაგვის ტომრების სახელმწიფო შესყიდვა</t>
  </si>
  <si>
    <t>შპს ინტერპრინტჯორჯია</t>
  </si>
  <si>
    <t>სსიპ-საქართველოს ეროვნული არქივის შიდა უსაფრთხოების კონტროლის გამკაცრებისა და თანამშრომელთა იდენტიფიცირების პროცესის მოწესრიგების მიზნით, ახალი სამსახურეობრივი ბარათების (საშვების) სახელმწიფო შესყიდვა</t>
  </si>
  <si>
    <t>შპს ოქტო პრაიმი </t>
  </si>
  <si>
    <t>სამგზავრო სატრანსპორტო საშუალებების დაქირავების (მძღოლთან ერთად) მომსახურების სახელმწიფო შესყიდვა</t>
  </si>
  <si>
    <t>შპს გრინლენდ</t>
  </si>
  <si>
    <t>სსიპ საქართველოს ეროვნული არქივის შენობა-ნაგებობების შიდა სივრცეების (ინტერიერის) ქოთნის მცენარეებისა და გარე ნარგავების მოვლა-პატრონობის მომსახურების სახელმწიფო შესყიდვა</t>
  </si>
  <si>
    <t>შპს ქორუგატორი</t>
  </si>
  <si>
    <t>შესაფუთი ქაღალდის სახელმწიფო შესყიდვა</t>
  </si>
  <si>
    <t>ფრიდონი ხვიტია </t>
  </si>
  <si>
    <t>საისტორიო ცენტრალური არქივის შენობის სარდაფში საცავის მოწყობასთან დაკავშირებული სამუშაოების შესრულების
მიზნით დამხმარე მუშახელის მომსახურების სახელმწიფო შესყიდვა</t>
  </si>
  <si>
    <t>შპს პლანეტა-ფორტე</t>
  </si>
  <si>
    <t>ჟურნალ-გაზეთების მიწოდება</t>
  </si>
  <si>
    <t>A4 ფორმატის პირველი ხარისხის საბეჭდი ქაღალდი</t>
  </si>
  <si>
    <t> სს რისკების მართვისა და სადაზღვევო კომპანია გლობალ ბენეფიტს ჯორჯია</t>
  </si>
  <si>
    <t>სატრანსპორტო საშუალებებისათვის სადაზღვევო მომსახურება</t>
  </si>
  <si>
    <t>სან პეტროლიუმ ჯორჯია</t>
  </si>
  <si>
    <t>„ევროდიზელის“ მარკის საწვავი</t>
  </si>
  <si>
    <t xml:space="preserve">კონსოლიდირებული ტენდერი CON250000541-00241 </t>
  </si>
  <si>
    <t>კონსოლიდირებული ტენდერი CON250000685-00007</t>
  </si>
  <si>
    <t>შპს სავარძელი პლიუსი</t>
  </si>
  <si>
    <t>საოფისე სავარძლი</t>
  </si>
  <si>
    <t>კონსოლიდირებული ტენდერი CON250000541-00244</t>
  </si>
  <si>
    <t>კონსოლიდირებული ტენდერი CON250000379-00160</t>
  </si>
  <si>
    <t>გიორგი ელიანოვი</t>
  </si>
  <si>
    <t>საკონფერენციო სკამი</t>
  </si>
  <si>
    <t>კონსოლიდირებული ტენდერი CON250000380-00025</t>
  </si>
  <si>
    <t>სატრანსპორტო საშუალებ(ებ)ის ტექნიკური მომსახურება</t>
  </si>
  <si>
    <t>შპს ვესტა</t>
  </si>
  <si>
    <t>კონსოლიდირებული ტენდერი CON210000479-00292</t>
  </si>
  <si>
    <t>კონსოლიდირებული ტენდერი CON250000301-00202</t>
  </si>
  <si>
    <t>შპს ამბოლი</t>
  </si>
  <si>
    <t>მცირე ტვირთამწეობის ავტომანქანის საბურავები</t>
  </si>
  <si>
    <t>კონსოლიდირებული ტენდერი CON250000498-00030</t>
  </si>
  <si>
    <t>თეგეტა მოტორსი</t>
  </si>
  <si>
    <t>კონსოლიდირებული ტენდერი CON250000502-00074</t>
  </si>
  <si>
    <t>კონსოლიდირებული ტენდერი CON250000541-00241</t>
  </si>
  <si>
    <t>შპს "საქართველოს ფოსტა"</t>
  </si>
  <si>
    <t>საფოსტო და საკურიერო მომსახურების სახელმწიფო შესყიდვა №1, №2 და №3 დანართების შესაბამისად</t>
  </si>
  <si>
    <t>ელ. ტენდერი  NAT250020947</t>
  </si>
  <si>
    <t>სსიპ-საქართველოს ეროვნული არქივის ბალანსზე რიცხული შენობა-ნაგებობების სადაზღვევო მომსახურების სახელმწიფო შესყიდვა</t>
  </si>
  <si>
    <t>ელ. ტენდერი  NAT250021350</t>
  </si>
  <si>
    <t>შპს ჯითი გრუპი GT GROUP</t>
  </si>
  <si>
    <t>საქართველოს ეროვნული არქივის საგამოფენო პავილიონის ინტერიერის, ექსტერიერისა და პეკინის გამზირის მხრიდან პავილიონის შენობის ფასადების დასუფთავება-წმენდა; კინოდარბაზის მთლიანი ინტერიერისა და ექსტერიერის დასუფთავება-წმენდა; საგამოფენო პავილიონისა და კინოდარბაზის შენობების მიმდებარედ (პეკინის გამზირის მხრიდან) არსებული სკვერის მთლიანი ტერიტორიის დასუფთავება-წმენდა; ადმინისტრაციული შენობის ცენტრალური შესასვლელის გარე პერიმეტრი, ადმინისტრაციული
შენობის I სართულის ფოიეს, დაცვის ოთახების, სველი წერტილების, II სართულზე მკვლევართა დარბაზისა და დარბაზის წინ არსებული
ფოიეს დასუფთავება-წმენდა.</t>
  </si>
  <si>
    <t>ელ. ტენდერი  NAT250021397</t>
  </si>
  <si>
    <t>ჯეოკონტაქტი</t>
  </si>
  <si>
    <t>სსიპ -საქართველოს ეროვნული არქივის ობიექტების იარაღის გარეშე ცოცხალი ძალით დაცვისა და სახანძრო დეტექციის სიგნალის საგანგებო სიტუაციების მართვის სააგენტოში გადამისამართების მომსახურების სახელმწიფო შესყიდვა</t>
  </si>
  <si>
    <t>ელ. ტენდერი  NAT250022386</t>
  </si>
  <si>
    <t>შ.პ.ს. სადეზინფექციო სადეზინსექციო სადერატიზაციო და სასტერილიზაციო ცენტრი "აისი"</t>
  </si>
  <si>
    <t>სადეზინფექციო, სადეზინსექციო, სადერატიზაციო, გველებთან და მორიელებთან ბრძოლის ღონისძიებების გატარების და სეზონური და სხვა ვირუსების პრევენციის მიზნით სხვადასხვა ფართის სადეზინფექციო მომსახურების სახელმწიფო შესყიდვა</t>
  </si>
  <si>
    <t>ელ. ტენდერი  NAT250022573</t>
  </si>
  <si>
    <t>ფაუნტეინ ჯორჯია</t>
  </si>
  <si>
    <t>ბეჭდვა და მასთან დაკავშირებული მომსახურებების სახელმწიფო შესყიდვა</t>
  </si>
  <si>
    <t>ელ. ტენდერი  NAT260000734</t>
  </si>
  <si>
    <t>შპს ჯოჯუ</t>
  </si>
  <si>
    <t>სსიპ საქართველოს ეროვნული არქივის ტერიტორიული ორგანოს - მესტიის ადგილობრივი არქივის შენობაში (მისამართი: მესტია, თამარ მეფის ქ. N54) ჩასატარებელი ელექტროსამონტაჟო სამუშაოების სახელმწიფო შესყიდვა</t>
  </si>
  <si>
    <t>ელ. ტენდერი  NAT260001472</t>
  </si>
  <si>
    <t>შპს თიენჯი ჯგუფი</t>
  </si>
  <si>
    <t>ვიდეოსამეთვალყურეო სისტემის მაკომპლექტებელი ნაწილების სახელმწიფო შესყიდვა</t>
  </si>
  <si>
    <t>ელ. ტენდერი  NAT260005088</t>
  </si>
  <si>
    <t>ი.მ გიორგი კობალაძე</t>
  </si>
  <si>
    <t>საპროექტო და სახარჯთაღრიცხვო (რესურსული მეთოდით) დოკუმენტაციის შედგენა/მიწოდების მომსახურების სახელმწიფო შესყიდვა</t>
  </si>
  <si>
    <t>ელ. ტენდერი  NAT260008489</t>
  </si>
  <si>
    <t> დაბა+</t>
  </si>
  <si>
    <t>სსიპ საქართველოს ეროვნული არქივის მიერ, თბილისსა და რეგიონებში მიწოდების პირობით, სხვადასხვა დასახელების ჟალუზებისა და კოღოებისაგან დამცავი ბადეების (თანმდევი მომსახურებით დემონტაჟი/მონტაჟით) შესყიდვა</t>
  </si>
  <si>
    <t>ელ. ტენდერი  NAT260009819</t>
  </si>
  <si>
    <t xml:space="preserve">
შპს ავტოჩეკ </t>
  </si>
  <si>
    <t>სსიპ საქართველოს ეროვნული არქივის ბალანსზე რიცხული 6 (ექვსი) ერთეული ავტომობილების ტექნიკური
ინსპექტირების მომსახურების სახელმწიფო შესყიდვა</t>
  </si>
  <si>
    <t>გ.შ  ნორმატიული აქტით დადგენილი გადასახდელები</t>
  </si>
  <si>
    <t>შპს ქვიქტესტი</t>
  </si>
  <si>
    <t>სსიპ საქართველოს ეროვნული არქივის ბალანსზე რიცხული 1 (ერთი) ერთეული ავტომობილის ტექნიკური
ინსპექტირების მომსახურების სახელმწიფო შესყიდვა</t>
  </si>
  <si>
    <t>შპს გაზსერვისი</t>
  </si>
  <si>
    <t>გ.შ ზღვრების შესაბამისად</t>
  </si>
  <si>
    <t>შპს აბსცისა</t>
  </si>
  <si>
    <t xml:space="preserve">სასაწყობო აღრიცხვის კომპიუტერულ პროგრამა „ინფინატის“ ტექნიკური მხარდაჭერის მომსახურების სახელმწიფო შესყიდვა
</t>
  </si>
  <si>
    <t xml:space="preserve">
შპს ინკო </t>
  </si>
  <si>
    <t>კარტრიჯების დამუხტვის, შეკეთების და ტექნიკური მომსახურების სახელმწიფო შესყიდვა</t>
  </si>
  <si>
    <t>გ.შ ზღვრების შესაბამისად
(პრეისკურანტით)</t>
  </si>
  <si>
    <t xml:space="preserve">შპს მაგთიკომი </t>
  </si>
  <si>
    <t>ინტერნეტ- მომსახურების შესყიდვა</t>
  </si>
  <si>
    <t>გ.შ სახელმწიფოებრივი და საზოგადოებრივი მნიშვნელობის ღონისძიება</t>
  </si>
  <si>
    <t>საქართველოს შინაგან საქმეთა სამინისტროს საჯარო სამართლის იურიდიული პირი – დაცვის პოლიციის დეპარტამენტი</t>
  </si>
  <si>
    <t xml:space="preserve"> სსიპ-საქართველოს ეროვნული არქივის სტრუქტურული ერთეულების შენობების დაცვითი-საგანგაშო სიგნალიზაციის
სისტემით მომსახურების სახელმწიფო შესყიდვა</t>
  </si>
  <si>
    <t xml:space="preserve">
ინდივიდუალური მეწარმე დავით აფხაზავა</t>
  </si>
  <si>
    <t>საქართველოს ეროვნული არქივის საგამოფენო პავილიონისთვის საჭიროა წიგნის სადგამების, ე.წ. მაუნთების
სახელმწიფო შესყიდვა</t>
  </si>
  <si>
    <t xml:space="preserve">სსიპ საქართველოს ეროვნული არქივის შენობების ინტერიერში არსებული ქოთნის (ოთახის) მცენარეებისა და მიმდებარე
სკვერში (პეკინის გამზირის მხრიდან) არსებული მცენარეების მოვლა-პატრონობის მომსახურების სახელმწიფო შესყიდვა </t>
  </si>
  <si>
    <t xml:space="preserve">
საქართველოს ბიბლიოთეკების ინტეგრირებული საინფორმაციო ქსელის კონსორციუმი</t>
  </si>
  <si>
    <t xml:space="preserve">ინტეგრირებული საბიბლიოთეკო პროგრამის „ KOHA“ -ს მომსახურების სახელმწიფო შესყიდვა </t>
  </si>
  <si>
    <t>დოკუმენტბრუნვის ელექტრონული სისტემით მომსახურების,
სისტემაში ჩართვის, სისტემაზე წვდომის, ტექნიკური მხარდაჭერის შესყიდვა</t>
  </si>
  <si>
    <t>ინფორმაციული ტექნოლოგიების (IT)
ინფრასტრუქტურის
ადმინისტრირება და ადგილზე მომხმარებლის
მხარდაჭერა.
2) ინტერნეტის მიწოდებასთან დაკავშირებული
მომსახურება.
3) ქსელური ურთიერთჩართვები.
4) გამოთვლითი ვირტუალური რესურსების მიწოდება
(Vcpu, RAM, HDD).</t>
  </si>
  <si>
    <t xml:space="preserve">
შპს პლანეტა-ფორტე</t>
  </si>
  <si>
    <t>ურნალ-გაზეთების მიწოდება</t>
  </si>
  <si>
    <t>შპს მეტრო სერვის +</t>
  </si>
  <si>
    <t>,,მეტრომანის“ ანგარიშზე ბალანსის შევსების მომსახურების სახელმწიფო შესყიდვა</t>
  </si>
  <si>
    <t>შპს ფავორიტი სტილი</t>
  </si>
  <si>
    <t>სარგის კაკაბაძის წიგნის "საქართველოს ისტორია უძველესი დროიდან XIVსაუკუნემდე" ბეჭდვა/მიწოდების სახელმწიფო
შესყიდვა,</t>
  </si>
  <si>
    <t xml:space="preserve">საქართველოს შინაგან საქმეთა სამინისტროს საჯარო სამართლის იურიდიული პირი – დაცვის პოლიციის დეპარტამენტი </t>
  </si>
  <si>
    <t>სსიპ საქართველოს ეროვნული არქივის საგამოფენო პავილიონში (მის: ქ. თბილისი, ვაჟა-ფშაველას გამზ. N1) და მცხეთამთიანეთის რეგიონული არქივის შენობაში (მის: ქ. დუშეთი, დავით აღმაშენებლის ქ. N80), დაცვითი-საგანგაშო
სიგნალიზაციის სისტემის დაზიანებული 1 (ერთი) ცალი კვების ბლოკის და 1 (ერთი) ცალი აკუმულატორის ახლით
შეცვლის და ტექნიკური მომსახურების სახელმწიფო შესყიდვა</t>
  </si>
  <si>
    <t xml:space="preserve">
შპს ედესი ჯგუფი</t>
  </si>
  <si>
    <t>მუყაოს ქაღალდის სახელმწიფო შესყიდვა თანმდევი მომსახურებით (დაჭრა)</t>
  </si>
  <si>
    <t>გორის მუნიციპალიტეტის გაზეთი გორის მაცნე</t>
  </si>
  <si>
    <t xml:space="preserve">გაზეთის „გორის მაცნე“ მიწოდების სახელმწიფო შესყიდვა 
</t>
  </si>
  <si>
    <t>შპს ლოლუ გრუპი</t>
  </si>
  <si>
    <t>წყლის დისპენსერით (ფილტრაციის ფუნქციით) მომსახურების შესყიდვა</t>
  </si>
  <si>
    <t xml:space="preserve">
სსიპ - თბილისის ტრანსპორტისა და ურბანული განვითარების სააგენტო </t>
  </si>
  <si>
    <t>ქალაქ თბილისის
მუნიციპალიტეტის მიერ გამოყოფილ პარკირების ადგილებით 1 (ერთი) წლის ვადით სარგებლობის უფლების მოპოვების მომსახურების შესყიდვა</t>
  </si>
  <si>
    <t>სსიპ საქართველოს საკანონმდებლო მაცნე</t>
  </si>
  <si>
    <t>„მაცნეს“ ვებგვერდზე (www.matsne.gov.ge) განთავსებული სისტემატიზირებული
(კოდიფიცირებული) ნორმატიული აქტების ელექტრონული მომსახურების შესყიდვა</t>
  </si>
  <si>
    <t xml:space="preserve">სს ლიბერთი ბანკი </t>
  </si>
  <si>
    <t>სს ლიბერთი ბანკის პოს ტერმინალით მომსახურების შესყიდვა</t>
  </si>
  <si>
    <t>შპს პარკინგსერვისი</t>
  </si>
  <si>
    <t xml:space="preserve"> ქ. ქუთაისის ტერიტორიაზე, 1 (ერთი) ცალი ავტოსატრანსპორტო
საშუალებისთვის პარკირების უფლების გააქტიურების მომსახურების შესყიდვა</t>
  </si>
  <si>
    <t>შპსრიდექს ჯორჯია</t>
  </si>
  <si>
    <t>საკანცელარიო ნივთების და სხვა საქონლის სახელმწიფო შესყიდვა</t>
  </si>
  <si>
    <t>შპს ულტრა</t>
  </si>
  <si>
    <t>ყურსასმენების სახელმწიფო შესყიდვა</t>
  </si>
  <si>
    <t xml:space="preserve">
შპს გალერეა ვერე</t>
  </si>
  <si>
    <t>სურათის ჩარჩოების სახელმწიფო შესყიდვა</t>
  </si>
  <si>
    <t xml:space="preserve">
შპს ვესტფარმი</t>
  </si>
  <si>
    <t>დოკუმენტების რესტავრაციისა და მიკროფილმირების ლაბორატორიის საჭიროებისთვის სამედიცინო სკალპელების
სახელმწიფო შესყიდვა</t>
  </si>
  <si>
    <t>შპს რეაგენტ გრუპი</t>
  </si>
  <si>
    <t>დოკუმენტების რესტავრაციისა და მიკროფილმირების ლაბორატორიის საჭიროებისთვის საარქივო დოკუმენტების
აღწერა-დამუშავებისთვის საჭირო საქონლის სახელმწიფო შესყიდვა</t>
  </si>
  <si>
    <t>სს აიდ გრუპ</t>
  </si>
  <si>
    <t>ნიტრილის ტიპის (ტალკის გარეშე) სამედიცინო ხელთათმანების სახელმწიფო შესყიდვა</t>
  </si>
  <si>
    <t xml:space="preserve">შპს ელსადენი 2015 </t>
  </si>
  <si>
    <t>სსიპ საქართველოს ეროვნული არქივის ბალანსზე არსებული კონდიცირება-ვენტილაციის სისტემის დანადგარებისთვის (აქუ)
სათადარიგო ძრავის ღვედების სახელმწიფო შესყიდვა</t>
  </si>
  <si>
    <t xml:space="preserve">საწმენდი, სადეზინფექციო და ჰიგიენური საშუალებების სახელმწიფო შესყიდვა </t>
  </si>
  <si>
    <t xml:space="preserve">
ინდივიდუალური მეწარმე ნატო ნოზაძე </t>
  </si>
  <si>
    <t>წიგნის დაკაბადონების მომსახურების სახელმწიფო შესყიდვა</t>
  </si>
  <si>
    <t>შპს ენ შტამპი</t>
  </si>
  <si>
    <t>შტამპების და მრგვალი ბეჭდის სახელმწიფო შესყიდვა</t>
  </si>
  <si>
    <t>შპს ოფისლაინი</t>
  </si>
  <si>
    <t>შპსტერმინალ ვესტ თრეიდინგი</t>
  </si>
  <si>
    <t>დოკუმენტების რესტავრაციისა და მიკროფილმირების, აგრეთვე ქუთაისის ცენტრალური არქივის
ლაბორატორიების საჭიროებისთვის წებოების სახელმწიფო შესყიდვა</t>
  </si>
  <si>
    <t xml:space="preserve">შპს A- Z კონსულტ </t>
  </si>
  <si>
    <t>რუსულიდან ქართულ ენაზე დოკუმენტურიფილმისათვის
„გზა საჭადრაკო გვირგვინისაკენ“ სათარჯიმნო მომსახურების სახელმწიფო შესყიდვა</t>
  </si>
  <si>
    <t>ფიზიკური პირი დიანა ჩხიკვაძე</t>
  </si>
  <si>
    <t xml:space="preserve">დოკუმენტური ფილმისათვის „გზა საჭადრაკო გვირგვინისაკენ“ სადიქტორო ტექსტის გახმოვანება და ჩაწერის მომსახურების სახელმწიფო შესყიდვა
</t>
  </si>
  <si>
    <t xml:space="preserve">
შპს ოფისლაინი </t>
  </si>
  <si>
    <t>მუყაოს ყდების სახელმწიფო შესყიდვა</t>
  </si>
  <si>
    <t xml:space="preserve">შპს ტყუპები </t>
  </si>
  <si>
    <t>იატაკის საწმენდი ჯოხების და მაგიდის ტილოების სახელმწიფო შესყიდვა</t>
  </si>
  <si>
    <t>სხვადასხვა სახის სამეურნეო საქონლის სახელმწიფო შესყიდვა</t>
  </si>
  <si>
    <t xml:space="preserve">
შპს ელსადენი 2015</t>
  </si>
  <si>
    <t>სამეურნეო საქონლის სახელმწიფო შესყიდვა</t>
  </si>
  <si>
    <t>შპს რონიქს თულზ საქართველო</t>
  </si>
  <si>
    <t>შპს რომპეტროლ საქართველო</t>
  </si>
  <si>
    <t>95 ოქტანობის „პრემიუმის“ მარკის საწვავის შესყიდვა</t>
  </si>
  <si>
    <t>კონსოლიდირებული შესყიდვა 
CON250000539-00255</t>
  </si>
  <si>
    <t>შპს თეგეტა მოტორსი</t>
  </si>
  <si>
    <t>ერთი ცალი სატრანსპორტო საშუალებების აკუმულატორის შესყიდვა</t>
  </si>
  <si>
    <t>კონსოლიდირებული შესყიდვა 
CON250000425-00077</t>
  </si>
  <si>
    <t>შპს იუჯითი</t>
  </si>
  <si>
    <t xml:space="preserve"> A4 ფორმატის მრავალფუნქციური შავ-თეთრი ლაზერული პრინტერ(ებ)ის შესყიდვა</t>
  </si>
  <si>
    <t>კონსოლიდირებული შესყიდვა  CON250000429-00354</t>
  </si>
  <si>
    <t xml:space="preserve"> A4 ფორმატის მრავალფუნქციური შავ-თეთრი ლაზერული პრინტერ(ებ)ისთვის   განკუთვნილი კარტრიჯების  შესყიდვა</t>
  </si>
  <si>
    <t>კონსოლიდირებული შესყიდვა  CON250000429-00355</t>
  </si>
  <si>
    <t xml:space="preserve">სტანდარტული პერსონალური კომპიუტერ(ებ)ის კომპლექტი (სისტემური ბლოკი, მონიტორი, კლავიატურა, მაუსი) (შემდგომში სტანდარტული დესკტოპი) სახელმწიფო შესყიდვა
</t>
  </si>
  <si>
    <t>კონსოლიდირებული შესყიდვა CON250000523-00220</t>
  </si>
  <si>
    <t xml:space="preserve"> შპს ,,გოლდმედი"</t>
  </si>
  <si>
    <t>სამედიცინო სახარჯი მასალების, არასტერილური სამედიცინო მარლის და ბახილების სახელმწიფო შესყიდვა</t>
  </si>
  <si>
    <t>კონსოლიდირებული შესყიდვა CON250000366-00013</t>
  </si>
  <si>
    <t xml:space="preserve"> შპს ავთომედი</t>
  </si>
  <si>
    <t>სამედიცინო სახარჯი მასალების, ნიღბებიის (პირბადე) სახელმწიფო შესყიდვა</t>
  </si>
  <si>
    <t>კონსოლიდირებული შესყიდვა 
CON250000372-00021</t>
  </si>
  <si>
    <t>შპს პი.ემ.ჯი</t>
  </si>
  <si>
    <t>კონსოლიდირებული შესყიდვა 
CON250000376-00019</t>
  </si>
  <si>
    <t>კონსოლიდირებული შესყიდვა 
CON250000427-00017</t>
  </si>
  <si>
    <t>შპს ,,გოლდმედი"</t>
  </si>
  <si>
    <t>კონსოლიდირებული შესყიდვა 
CON250000426-00025</t>
  </si>
  <si>
    <t>შპს ვალდაუ</t>
  </si>
  <si>
    <t>კონსოლიდირებული შესყიდვა 
CON250000370-00015</t>
  </si>
  <si>
    <t>კონსოლიდირებული შესყიდვა 
CON250000368-00013</t>
  </si>
  <si>
    <t>კონსოლიდირებული შესყიდვა 
CON250000373-00021</t>
  </si>
  <si>
    <t>სატრანსპორტო საშუალებების ძრავის ზეთების სახელმწიფო შესყიდვა</t>
  </si>
  <si>
    <t>კონსოლიდირებული შესყიდვა 
CON250000552-00608</t>
  </si>
  <si>
    <t>სატრანსპორტო საშუალებების ზეთის ფილტრების სახელმწიფო შესყიდვა</t>
  </si>
  <si>
    <t>კონსოლიდირებული შესყიდვა 
CON250000552-00609</t>
  </si>
  <si>
    <t xml:space="preserve"> შპს მაქსსერვისი</t>
  </si>
  <si>
    <t xml:space="preserve">
სსიპ - საქართველოს ეროვნული არქივის ბალანსზე რიცხული ავტოსატრანსპორტო საშუალებების შეკეთებისა და ტექნიკური მომსახურების სახელმწიფო შესყიდვა.
 </t>
  </si>
  <si>
    <t>ელ. ტენდერი 
NAT250021298</t>
  </si>
  <si>
    <t xml:space="preserve">
შპს ტყუპები</t>
  </si>
  <si>
    <t xml:space="preserve">სსიპ საქართველოს ეროვნული არქივის ადმინისტრაციული შენობის ეზოში საკანალიზაციო ქსელის და ჭების წმენდის მომსახურების სახელმწიფო შესყიდვა 
</t>
  </si>
  <si>
    <t xml:space="preserve">შპს ვი-ელ-ჯი </t>
  </si>
  <si>
    <t xml:space="preserve">სსიპ საქართველოს ეროვნული არქივის საგამოფენო პავილიონში 2016 წელს დამონტაჟებული ვრფ სისტემის
სამისამართო ინფორმაციული დაფისა და ამავე სისტემის ცენტრალური ელექტრომომარაგების დაცვის მოდულის
სახელმწიფო შესყიდვა (თანმდევი დემონტაჟი-მონტაჟის მომსახურებით) 
</t>
  </si>
  <si>
    <t>შპს ივერსი</t>
  </si>
  <si>
    <t>ელემენტების და აკუმულატორების სახელმწიფო შესყიდვა</t>
  </si>
  <si>
    <t>შტამპების და მრგვალი ბეჭდების სახელმწიფო შესყიდვა</t>
  </si>
  <si>
    <t xml:space="preserve">შპს ნოვა </t>
  </si>
  <si>
    <t>სსიპ საქართველოს ეროვნული არქივის საჭიროებისთვის სამეურნეო და სარემონტო საქონლის სახელმწიფო შესყიდვა</t>
  </si>
  <si>
    <t xml:space="preserve">შპს მეგა ჰოულდინგ </t>
  </si>
  <si>
    <t>საგანმანათლებლო პროექტის - „საქართველოს პირველი დემოკრატიული რესპუბლიკა“ - ფარგლებში გასამართი
ნახევარფინალური თამაშის მონაწილეებისათვის (ქ. ქუთაისი) ბურთულიანი კალმების სახელმწიფო შესყიდვა</t>
  </si>
  <si>
    <t xml:space="preserve">
შპს თერძი</t>
  </si>
  <si>
    <t>სხვადასხვა სახის სამუშაო ტანსაცმლის სახელმწიფო შესყიდვა</t>
  </si>
  <si>
    <t xml:space="preserve">
შპს Made To Make</t>
  </si>
  <si>
    <t>სპეციალური ფეხსაცმლის სახელმწიფო შესყიდვა</t>
  </si>
  <si>
    <t>საგაზეთო და მუყაოს ქაღალდების სახელმწიფო შესყიდვა</t>
  </si>
  <si>
    <t xml:space="preserve">
შპს ბათუმის ავტოტრანსპორტი</t>
  </si>
  <si>
    <t xml:space="preserve"> თვითმმართველი ქ. ბათუმის ტერიტორიაზე პარკირების საერთო ადგილებით სარგებლობის უფლების მომსახურების სახელმწიფო შესყიდვა</t>
  </si>
  <si>
    <t>შპს სმარტ სერვის</t>
  </si>
  <si>
    <t xml:space="preserve">სსიპ საქართველოს ეროვნული არქივის ეზოში შემოსასვლელი ელექტრო მოძრავი კარის (მეორე პოსტი) ძრავის შეკეთების მომსახურების სახელმწიფო შესყიდვა
</t>
  </si>
  <si>
    <t xml:space="preserve">
შპს თხუნელა-პროფი +2 </t>
  </si>
  <si>
    <t xml:space="preserve">
დეპოზიტური შენახვის რეგიონული არქივის ეზოში საკანალიზაციო ქსელის და ჭების წმენდის მომსახურების სახელმწიფო შესყიდვა
</t>
  </si>
  <si>
    <t xml:space="preserve">
შპს საკანცელარიო სახლი</t>
  </si>
  <si>
    <t xml:space="preserve">სსიპ საქართველოს ეროვნული არქივის საგამოფენო სივრცის ინტერიერისთვის განკუთვნილი გამყოფი ბარიერების და ფირნიშების სახელმწიფო შესყიდვა
</t>
  </si>
  <si>
    <t xml:space="preserve">
სსიპ საქართველოს სტანდარტებისა და მეტროლოგიის ეროვნული სააგენტო</t>
  </si>
  <si>
    <t xml:space="preserve">
საქართველოს ეროვნული არქივის ციფრული არქივების საჭიროებისთვის ISO სტანდარტის განმსაზღვრელი წიგნის (ელექტრონული სახით) სახელმწიფო შესყიდვა
</t>
  </si>
  <si>
    <t xml:space="preserve">
შპს კროკო შოპ</t>
  </si>
  <si>
    <t>ბალახის ელექტრო სათიბისთვის გრეხილი ძუის სახელმწიფო შესყიდვა</t>
  </si>
  <si>
    <t>შპს ნიკნეულა</t>
  </si>
  <si>
    <t>დოკუმენტების რესტავრაციისა და მიკროფილმირების ლაბორატორიის საჭიროებებისთვის ხორბლის ფქვილის
სახელმწიფო შესყიდვა</t>
  </si>
  <si>
    <t xml:space="preserve">მკვლევართა დაბაზში არსებული კომპიუტერული ტექნიკისათვის მრავალჯერადი დატენვის ელემენტების და უნივერსალური დამტენი მოწყობილობის სახელმწიფო შესყიდვა
</t>
  </si>
  <si>
    <t>შპს ტესლა</t>
  </si>
  <si>
    <t xml:space="preserve">
სსიპ საქართველოს ეროვნული არქივის ბალანსზე არსებული ლიფტების ტექნიკური ინსპექტირების მომსახურების სახელმწიფო შესყიდვა №1 და №2 დანართების შესაბამისად 
</t>
  </si>
  <si>
    <t>შპს ინფოზავრი ჯგუფი</t>
  </si>
  <si>
    <t>შტრიხკოდების თერმული პრინტერის, შტრიხკოდისა და QR კოდის უსადენო წამკითხველის, საინვენტარიზაციო
სტიკერებისა და საღებავი ლენტების (ე.წ. "რიბონი") სახელმწიფო შესყიდვა</t>
  </si>
  <si>
    <t xml:space="preserve">
შპს გლმ გრუპი</t>
  </si>
  <si>
    <t>სსიპ საქართველოს ეროვნული არქივის ბალანსზე არსებული 9 (ცხრა) ერთეული დიზელ-გენერატორის გეგმური ტექნიკური
მომსახურებისა და შესაბამისი ინსპექტირების დასკვნის მომზადების სახელმწიფო შესყიდვა</t>
  </si>
  <si>
    <t xml:space="preserve"> 7 055.00</t>
  </si>
  <si>
    <t xml:space="preserve">
სსიპ საქართველოს იუსტიციის სასწავლო ცენტრი</t>
  </si>
  <si>
    <t>სატრენინგო მომსახურება თემაზე „Ms Excel“ სახელმწიფო შესყიდვა</t>
  </si>
  <si>
    <t xml:space="preserve">
სსიპ საქართველოს ეროვნული არქივის ბალანსზე არსებული 124 (ას ოცდაოთხი) ცალი კონდიციონერის დეტალური ტექნიკური შემოწმების (დიაგნოსტირება) მომსახურების სახელმწიფო შესყიდვა 
</t>
  </si>
  <si>
    <t>შპს საქართველოს ფოსტა</t>
  </si>
  <si>
    <t>საფელდეგერო მომსახურების სახელმწიფო შესყიდვა</t>
  </si>
  <si>
    <t xml:space="preserve">
შპსტერმინალ ვესტ თრეიდინგი</t>
  </si>
  <si>
    <t>ნათურების სახელმწიფო შესყიდვა</t>
  </si>
  <si>
    <t xml:space="preserve">
შპს ლაბ სტანდარტი</t>
  </si>
  <si>
    <t xml:space="preserve">საქართველოს ეროვნული არქივის ციფრული არქივების სამსახურის საჭიროებისთვის ფერების კალიბრატორის სახელმწიფო შესყიდვა
</t>
  </si>
  <si>
    <t>საქართველოს ეროვნული არქივის დოკუმენტების რესტავრაციისა და მიკროფილმირების ლაბორატორიის
საჭიროებისთვის ფუნჯების და სამზარეულოს ჭურჭლის სახელმწიფო შესყიდვა</t>
  </si>
  <si>
    <t>სსიპ დაცვის პოლიციის დეპარტამენტი</t>
  </si>
  <si>
    <t xml:space="preserve">სსიპ საქართველოს ეროვნული არქივის მფლობელობაში არსებული გაზსადენისა და გაზის მიწოდებასთან დაკავშირებული დანადგარების (მილსადენი, მრიცხველის მიმდებარე კვანძები, ბუნებრივი აირის საშუალო წნევის
რეგულატორები) ტექნიკური მომსახურების სახელმწიფო </t>
  </si>
  <si>
    <t xml:space="preserve">სსიპ საქართველოს ეროვნული არქივის ტერიტორიული ორგანოს – გორის ადგილობრივი არქივის შენობაში (მისამართი: ქ.
გორი, თამარ მეფის ქ. №47) არსებული დაცვითი-საგანგაშო სიგნალიზაციის სისტემის დაზიანებული 2 (ორი) ცალი აკუმულატორის ახლით შეცვლისა და სისტემის ტექნიკური მომსახურების სახელმწიფო შესყიდვა, </t>
  </si>
  <si>
    <t>სასაწყობო აღრიცხვის კომპიუტერულ პროგრამა „ინფინატის“ ტექნიკური მხარდაჭერის მომსახურების სახელმწიფო შესყიდვა</t>
  </si>
  <si>
    <t>საქართველოს ბიბლიოთეკების ინტეგრირებული საინფორმაციო ქსელის კონსორციუმი</t>
  </si>
  <si>
    <t>გ.შ. წარმომადგენლობითი ხარჯები</t>
  </si>
  <si>
    <t xml:space="preserve">გაზეთის „გორის მაცნე“ მიწოდების სახელმწიფო შესყიდვა </t>
  </si>
  <si>
    <t>დოკუმენტების რესტავრაციისა და მიკროფილმირების ლაბორატორიის საჭირობისთვის წებოების სახელმწიფო შესყიდვა</t>
  </si>
  <si>
    <t>დოკუმენტური ფილმისათვის „გზა საჭადრაკო გვირგვინისაკენ“ სადიქტორო ტექსტის გახმოვანება და ჩაწერის მომსახურების სახელმწიფო შესყიდვა</t>
  </si>
  <si>
    <t>სტანდარტული პერსონალური კომპიუტერ(ებ)ის კომპლექტი (სისტემური ბლოკი, მონიტორი, კლავიატურა, მაუსი) (შემდგომში სტანდარტული დესკტოპი) სახელმწიფო შესყიდვა</t>
  </si>
  <si>
    <t>სამედიცინო სახარჯი მასალების, კერძოდ ბამბის და არასტერილური ბინტის სახელმწიფო შესყიდვა</t>
  </si>
  <si>
    <t>სამედიცინო სახარჯი მასალების, კერძოდ, ვინილისა და ნიტრილის ტიპის ხელთათმანების სახელმწიფო შესყიდვა</t>
  </si>
  <si>
    <t>სამედიცინო სახარჯი მასალების, ლატექსის არასტერილური ხელთათმანის (ტალკის გარეშე)   სახელმწიფო შესყიდვა</t>
  </si>
  <si>
    <t xml:space="preserve"> სამედიცინო სახარჯი მასალების, სპირტიანი ტამპონების სახელმწიფო შესყიდვა</t>
  </si>
  <si>
    <t>სამედიცინო სახარჯი მასალების, ლატექსის სტერილური ხელთათმანების სახელმწიფო შესყიდვა</t>
  </si>
  <si>
    <t>სამედიცინო სახარჯი მასალების, შპრიცების სახელმწიფო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</si>
</sst>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b/>
      <i/>
      <sz val="10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3" fillId="0" borderId="0" xfId="0" applyFont="1"/>
    <xf numFmtId="2" fontId="2" fillId="0" borderId="4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right" vertical="center" wrapText="1"/>
    </xf>
    <xf numFmtId="2" fontId="3" fillId="4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workbookViewId="0">
      <selection activeCell="E56" sqref="E56"/>
    </sheetView>
  </sheetViews>
  <sheetFormatPr defaultRowHeight="15" x14ac:dyDescent="0.3"/>
  <cols>
    <col min="1" max="1" width="32.140625" style="26" customWidth="1"/>
    <col min="2" max="2" width="71.140625" style="36" customWidth="1"/>
    <col min="3" max="3" width="27" style="26" customWidth="1"/>
    <col min="4" max="4" width="15.5703125" style="37" customWidth="1"/>
    <col min="5" max="11" width="15.5703125" style="26" customWidth="1"/>
    <col min="12" max="256" width="9.140625" style="26"/>
    <col min="257" max="257" width="26.7109375" style="26" customWidth="1"/>
    <col min="258" max="258" width="71" style="26" customWidth="1"/>
    <col min="259" max="259" width="28.28515625" style="26" customWidth="1"/>
    <col min="260" max="267" width="15.5703125" style="26" customWidth="1"/>
    <col min="268" max="512" width="9.140625" style="26"/>
    <col min="513" max="513" width="26.7109375" style="26" customWidth="1"/>
    <col min="514" max="514" width="71" style="26" customWidth="1"/>
    <col min="515" max="515" width="28.28515625" style="26" customWidth="1"/>
    <col min="516" max="523" width="15.5703125" style="26" customWidth="1"/>
    <col min="524" max="768" width="9.140625" style="26"/>
    <col min="769" max="769" width="26.7109375" style="26" customWidth="1"/>
    <col min="770" max="770" width="71" style="26" customWidth="1"/>
    <col min="771" max="771" width="28.28515625" style="26" customWidth="1"/>
    <col min="772" max="779" width="15.5703125" style="26" customWidth="1"/>
    <col min="780" max="1024" width="9.140625" style="26"/>
    <col min="1025" max="1025" width="26.7109375" style="26" customWidth="1"/>
    <col min="1026" max="1026" width="71" style="26" customWidth="1"/>
    <col min="1027" max="1027" width="28.28515625" style="26" customWidth="1"/>
    <col min="1028" max="1035" width="15.5703125" style="26" customWidth="1"/>
    <col min="1036" max="1280" width="9.140625" style="26"/>
    <col min="1281" max="1281" width="26.7109375" style="26" customWidth="1"/>
    <col min="1282" max="1282" width="71" style="26" customWidth="1"/>
    <col min="1283" max="1283" width="28.28515625" style="26" customWidth="1"/>
    <col min="1284" max="1291" width="15.5703125" style="26" customWidth="1"/>
    <col min="1292" max="1536" width="9.140625" style="26"/>
    <col min="1537" max="1537" width="26.7109375" style="26" customWidth="1"/>
    <col min="1538" max="1538" width="71" style="26" customWidth="1"/>
    <col min="1539" max="1539" width="28.28515625" style="26" customWidth="1"/>
    <col min="1540" max="1547" width="15.5703125" style="26" customWidth="1"/>
    <col min="1548" max="1792" width="9.140625" style="26"/>
    <col min="1793" max="1793" width="26.7109375" style="26" customWidth="1"/>
    <col min="1794" max="1794" width="71" style="26" customWidth="1"/>
    <col min="1795" max="1795" width="28.28515625" style="26" customWidth="1"/>
    <col min="1796" max="1803" width="15.5703125" style="26" customWidth="1"/>
    <col min="1804" max="2048" width="9.140625" style="26"/>
    <col min="2049" max="2049" width="26.7109375" style="26" customWidth="1"/>
    <col min="2050" max="2050" width="71" style="26" customWidth="1"/>
    <col min="2051" max="2051" width="28.28515625" style="26" customWidth="1"/>
    <col min="2052" max="2059" width="15.5703125" style="26" customWidth="1"/>
    <col min="2060" max="2304" width="9.140625" style="26"/>
    <col min="2305" max="2305" width="26.7109375" style="26" customWidth="1"/>
    <col min="2306" max="2306" width="71" style="26" customWidth="1"/>
    <col min="2307" max="2307" width="28.28515625" style="26" customWidth="1"/>
    <col min="2308" max="2315" width="15.5703125" style="26" customWidth="1"/>
    <col min="2316" max="2560" width="9.140625" style="26"/>
    <col min="2561" max="2561" width="26.7109375" style="26" customWidth="1"/>
    <col min="2562" max="2562" width="71" style="26" customWidth="1"/>
    <col min="2563" max="2563" width="28.28515625" style="26" customWidth="1"/>
    <col min="2564" max="2571" width="15.5703125" style="26" customWidth="1"/>
    <col min="2572" max="2816" width="9.140625" style="26"/>
    <col min="2817" max="2817" width="26.7109375" style="26" customWidth="1"/>
    <col min="2818" max="2818" width="71" style="26" customWidth="1"/>
    <col min="2819" max="2819" width="28.28515625" style="26" customWidth="1"/>
    <col min="2820" max="2827" width="15.5703125" style="26" customWidth="1"/>
    <col min="2828" max="3072" width="9.140625" style="26"/>
    <col min="3073" max="3073" width="26.7109375" style="26" customWidth="1"/>
    <col min="3074" max="3074" width="71" style="26" customWidth="1"/>
    <col min="3075" max="3075" width="28.28515625" style="26" customWidth="1"/>
    <col min="3076" max="3083" width="15.5703125" style="26" customWidth="1"/>
    <col min="3084" max="3328" width="9.140625" style="26"/>
    <col min="3329" max="3329" width="26.7109375" style="26" customWidth="1"/>
    <col min="3330" max="3330" width="71" style="26" customWidth="1"/>
    <col min="3331" max="3331" width="28.28515625" style="26" customWidth="1"/>
    <col min="3332" max="3339" width="15.5703125" style="26" customWidth="1"/>
    <col min="3340" max="3584" width="9.140625" style="26"/>
    <col min="3585" max="3585" width="26.7109375" style="26" customWidth="1"/>
    <col min="3586" max="3586" width="71" style="26" customWidth="1"/>
    <col min="3587" max="3587" width="28.28515625" style="26" customWidth="1"/>
    <col min="3588" max="3595" width="15.5703125" style="26" customWidth="1"/>
    <col min="3596" max="3840" width="9.140625" style="26"/>
    <col min="3841" max="3841" width="26.7109375" style="26" customWidth="1"/>
    <col min="3842" max="3842" width="71" style="26" customWidth="1"/>
    <col min="3843" max="3843" width="28.28515625" style="26" customWidth="1"/>
    <col min="3844" max="3851" width="15.5703125" style="26" customWidth="1"/>
    <col min="3852" max="4096" width="9.140625" style="26"/>
    <col min="4097" max="4097" width="26.7109375" style="26" customWidth="1"/>
    <col min="4098" max="4098" width="71" style="26" customWidth="1"/>
    <col min="4099" max="4099" width="28.28515625" style="26" customWidth="1"/>
    <col min="4100" max="4107" width="15.5703125" style="26" customWidth="1"/>
    <col min="4108" max="4352" width="9.140625" style="26"/>
    <col min="4353" max="4353" width="26.7109375" style="26" customWidth="1"/>
    <col min="4354" max="4354" width="71" style="26" customWidth="1"/>
    <col min="4355" max="4355" width="28.28515625" style="26" customWidth="1"/>
    <col min="4356" max="4363" width="15.5703125" style="26" customWidth="1"/>
    <col min="4364" max="4608" width="9.140625" style="26"/>
    <col min="4609" max="4609" width="26.7109375" style="26" customWidth="1"/>
    <col min="4610" max="4610" width="71" style="26" customWidth="1"/>
    <col min="4611" max="4611" width="28.28515625" style="26" customWidth="1"/>
    <col min="4612" max="4619" width="15.5703125" style="26" customWidth="1"/>
    <col min="4620" max="4864" width="9.140625" style="26"/>
    <col min="4865" max="4865" width="26.7109375" style="26" customWidth="1"/>
    <col min="4866" max="4866" width="71" style="26" customWidth="1"/>
    <col min="4867" max="4867" width="28.28515625" style="26" customWidth="1"/>
    <col min="4868" max="4875" width="15.5703125" style="26" customWidth="1"/>
    <col min="4876" max="5120" width="9.140625" style="26"/>
    <col min="5121" max="5121" width="26.7109375" style="26" customWidth="1"/>
    <col min="5122" max="5122" width="71" style="26" customWidth="1"/>
    <col min="5123" max="5123" width="28.28515625" style="26" customWidth="1"/>
    <col min="5124" max="5131" width="15.5703125" style="26" customWidth="1"/>
    <col min="5132" max="5376" width="9.140625" style="26"/>
    <col min="5377" max="5377" width="26.7109375" style="26" customWidth="1"/>
    <col min="5378" max="5378" width="71" style="26" customWidth="1"/>
    <col min="5379" max="5379" width="28.28515625" style="26" customWidth="1"/>
    <col min="5380" max="5387" width="15.5703125" style="26" customWidth="1"/>
    <col min="5388" max="5632" width="9.140625" style="26"/>
    <col min="5633" max="5633" width="26.7109375" style="26" customWidth="1"/>
    <col min="5634" max="5634" width="71" style="26" customWidth="1"/>
    <col min="5635" max="5635" width="28.28515625" style="26" customWidth="1"/>
    <col min="5636" max="5643" width="15.5703125" style="26" customWidth="1"/>
    <col min="5644" max="5888" width="9.140625" style="26"/>
    <col min="5889" max="5889" width="26.7109375" style="26" customWidth="1"/>
    <col min="5890" max="5890" width="71" style="26" customWidth="1"/>
    <col min="5891" max="5891" width="28.28515625" style="26" customWidth="1"/>
    <col min="5892" max="5899" width="15.5703125" style="26" customWidth="1"/>
    <col min="5900" max="6144" width="9.140625" style="26"/>
    <col min="6145" max="6145" width="26.7109375" style="26" customWidth="1"/>
    <col min="6146" max="6146" width="71" style="26" customWidth="1"/>
    <col min="6147" max="6147" width="28.28515625" style="26" customWidth="1"/>
    <col min="6148" max="6155" width="15.5703125" style="26" customWidth="1"/>
    <col min="6156" max="6400" width="9.140625" style="26"/>
    <col min="6401" max="6401" width="26.7109375" style="26" customWidth="1"/>
    <col min="6402" max="6402" width="71" style="26" customWidth="1"/>
    <col min="6403" max="6403" width="28.28515625" style="26" customWidth="1"/>
    <col min="6404" max="6411" width="15.5703125" style="26" customWidth="1"/>
    <col min="6412" max="6656" width="9.140625" style="26"/>
    <col min="6657" max="6657" width="26.7109375" style="26" customWidth="1"/>
    <col min="6658" max="6658" width="71" style="26" customWidth="1"/>
    <col min="6659" max="6659" width="28.28515625" style="26" customWidth="1"/>
    <col min="6660" max="6667" width="15.5703125" style="26" customWidth="1"/>
    <col min="6668" max="6912" width="9.140625" style="26"/>
    <col min="6913" max="6913" width="26.7109375" style="26" customWidth="1"/>
    <col min="6914" max="6914" width="71" style="26" customWidth="1"/>
    <col min="6915" max="6915" width="28.28515625" style="26" customWidth="1"/>
    <col min="6916" max="6923" width="15.5703125" style="26" customWidth="1"/>
    <col min="6924" max="7168" width="9.140625" style="26"/>
    <col min="7169" max="7169" width="26.7109375" style="26" customWidth="1"/>
    <col min="7170" max="7170" width="71" style="26" customWidth="1"/>
    <col min="7171" max="7171" width="28.28515625" style="26" customWidth="1"/>
    <col min="7172" max="7179" width="15.5703125" style="26" customWidth="1"/>
    <col min="7180" max="7424" width="9.140625" style="26"/>
    <col min="7425" max="7425" width="26.7109375" style="26" customWidth="1"/>
    <col min="7426" max="7426" width="71" style="26" customWidth="1"/>
    <col min="7427" max="7427" width="28.28515625" style="26" customWidth="1"/>
    <col min="7428" max="7435" width="15.5703125" style="26" customWidth="1"/>
    <col min="7436" max="7680" width="9.140625" style="26"/>
    <col min="7681" max="7681" width="26.7109375" style="26" customWidth="1"/>
    <col min="7682" max="7682" width="71" style="26" customWidth="1"/>
    <col min="7683" max="7683" width="28.28515625" style="26" customWidth="1"/>
    <col min="7684" max="7691" width="15.5703125" style="26" customWidth="1"/>
    <col min="7692" max="7936" width="9.140625" style="26"/>
    <col min="7937" max="7937" width="26.7109375" style="26" customWidth="1"/>
    <col min="7938" max="7938" width="71" style="26" customWidth="1"/>
    <col min="7939" max="7939" width="28.28515625" style="26" customWidth="1"/>
    <col min="7940" max="7947" width="15.5703125" style="26" customWidth="1"/>
    <col min="7948" max="8192" width="9.140625" style="26"/>
    <col min="8193" max="8193" width="26.7109375" style="26" customWidth="1"/>
    <col min="8194" max="8194" width="71" style="26" customWidth="1"/>
    <col min="8195" max="8195" width="28.28515625" style="26" customWidth="1"/>
    <col min="8196" max="8203" width="15.5703125" style="26" customWidth="1"/>
    <col min="8204" max="8448" width="9.140625" style="26"/>
    <col min="8449" max="8449" width="26.7109375" style="26" customWidth="1"/>
    <col min="8450" max="8450" width="71" style="26" customWidth="1"/>
    <col min="8451" max="8451" width="28.28515625" style="26" customWidth="1"/>
    <col min="8452" max="8459" width="15.5703125" style="26" customWidth="1"/>
    <col min="8460" max="8704" width="9.140625" style="26"/>
    <col min="8705" max="8705" width="26.7109375" style="26" customWidth="1"/>
    <col min="8706" max="8706" width="71" style="26" customWidth="1"/>
    <col min="8707" max="8707" width="28.28515625" style="26" customWidth="1"/>
    <col min="8708" max="8715" width="15.5703125" style="26" customWidth="1"/>
    <col min="8716" max="8960" width="9.140625" style="26"/>
    <col min="8961" max="8961" width="26.7109375" style="26" customWidth="1"/>
    <col min="8962" max="8962" width="71" style="26" customWidth="1"/>
    <col min="8963" max="8963" width="28.28515625" style="26" customWidth="1"/>
    <col min="8964" max="8971" width="15.5703125" style="26" customWidth="1"/>
    <col min="8972" max="9216" width="9.140625" style="26"/>
    <col min="9217" max="9217" width="26.7109375" style="26" customWidth="1"/>
    <col min="9218" max="9218" width="71" style="26" customWidth="1"/>
    <col min="9219" max="9219" width="28.28515625" style="26" customWidth="1"/>
    <col min="9220" max="9227" width="15.5703125" style="26" customWidth="1"/>
    <col min="9228" max="9472" width="9.140625" style="26"/>
    <col min="9473" max="9473" width="26.7109375" style="26" customWidth="1"/>
    <col min="9474" max="9474" width="71" style="26" customWidth="1"/>
    <col min="9475" max="9475" width="28.28515625" style="26" customWidth="1"/>
    <col min="9476" max="9483" width="15.5703125" style="26" customWidth="1"/>
    <col min="9484" max="9728" width="9.140625" style="26"/>
    <col min="9729" max="9729" width="26.7109375" style="26" customWidth="1"/>
    <col min="9730" max="9730" width="71" style="26" customWidth="1"/>
    <col min="9731" max="9731" width="28.28515625" style="26" customWidth="1"/>
    <col min="9732" max="9739" width="15.5703125" style="26" customWidth="1"/>
    <col min="9740" max="9984" width="9.140625" style="26"/>
    <col min="9985" max="9985" width="26.7109375" style="26" customWidth="1"/>
    <col min="9986" max="9986" width="71" style="26" customWidth="1"/>
    <col min="9987" max="9987" width="28.28515625" style="26" customWidth="1"/>
    <col min="9988" max="9995" width="15.5703125" style="26" customWidth="1"/>
    <col min="9996" max="10240" width="9.140625" style="26"/>
    <col min="10241" max="10241" width="26.7109375" style="26" customWidth="1"/>
    <col min="10242" max="10242" width="71" style="26" customWidth="1"/>
    <col min="10243" max="10243" width="28.28515625" style="26" customWidth="1"/>
    <col min="10244" max="10251" width="15.5703125" style="26" customWidth="1"/>
    <col min="10252" max="10496" width="9.140625" style="26"/>
    <col min="10497" max="10497" width="26.7109375" style="26" customWidth="1"/>
    <col min="10498" max="10498" width="71" style="26" customWidth="1"/>
    <col min="10499" max="10499" width="28.28515625" style="26" customWidth="1"/>
    <col min="10500" max="10507" width="15.5703125" style="26" customWidth="1"/>
    <col min="10508" max="10752" width="9.140625" style="26"/>
    <col min="10753" max="10753" width="26.7109375" style="26" customWidth="1"/>
    <col min="10754" max="10754" width="71" style="26" customWidth="1"/>
    <col min="10755" max="10755" width="28.28515625" style="26" customWidth="1"/>
    <col min="10756" max="10763" width="15.5703125" style="26" customWidth="1"/>
    <col min="10764" max="11008" width="9.140625" style="26"/>
    <col min="11009" max="11009" width="26.7109375" style="26" customWidth="1"/>
    <col min="11010" max="11010" width="71" style="26" customWidth="1"/>
    <col min="11011" max="11011" width="28.28515625" style="26" customWidth="1"/>
    <col min="11012" max="11019" width="15.5703125" style="26" customWidth="1"/>
    <col min="11020" max="11264" width="9.140625" style="26"/>
    <col min="11265" max="11265" width="26.7109375" style="26" customWidth="1"/>
    <col min="11266" max="11266" width="71" style="26" customWidth="1"/>
    <col min="11267" max="11267" width="28.28515625" style="26" customWidth="1"/>
    <col min="11268" max="11275" width="15.5703125" style="26" customWidth="1"/>
    <col min="11276" max="11520" width="9.140625" style="26"/>
    <col min="11521" max="11521" width="26.7109375" style="26" customWidth="1"/>
    <col min="11522" max="11522" width="71" style="26" customWidth="1"/>
    <col min="11523" max="11523" width="28.28515625" style="26" customWidth="1"/>
    <col min="11524" max="11531" width="15.5703125" style="26" customWidth="1"/>
    <col min="11532" max="11776" width="9.140625" style="26"/>
    <col min="11777" max="11777" width="26.7109375" style="26" customWidth="1"/>
    <col min="11778" max="11778" width="71" style="26" customWidth="1"/>
    <col min="11779" max="11779" width="28.28515625" style="26" customWidth="1"/>
    <col min="11780" max="11787" width="15.5703125" style="26" customWidth="1"/>
    <col min="11788" max="12032" width="9.140625" style="26"/>
    <col min="12033" max="12033" width="26.7109375" style="26" customWidth="1"/>
    <col min="12034" max="12034" width="71" style="26" customWidth="1"/>
    <col min="12035" max="12035" width="28.28515625" style="26" customWidth="1"/>
    <col min="12036" max="12043" width="15.5703125" style="26" customWidth="1"/>
    <col min="12044" max="12288" width="9.140625" style="26"/>
    <col min="12289" max="12289" width="26.7109375" style="26" customWidth="1"/>
    <col min="12290" max="12290" width="71" style="26" customWidth="1"/>
    <col min="12291" max="12291" width="28.28515625" style="26" customWidth="1"/>
    <col min="12292" max="12299" width="15.5703125" style="26" customWidth="1"/>
    <col min="12300" max="12544" width="9.140625" style="26"/>
    <col min="12545" max="12545" width="26.7109375" style="26" customWidth="1"/>
    <col min="12546" max="12546" width="71" style="26" customWidth="1"/>
    <col min="12547" max="12547" width="28.28515625" style="26" customWidth="1"/>
    <col min="12548" max="12555" width="15.5703125" style="26" customWidth="1"/>
    <col min="12556" max="12800" width="9.140625" style="26"/>
    <col min="12801" max="12801" width="26.7109375" style="26" customWidth="1"/>
    <col min="12802" max="12802" width="71" style="26" customWidth="1"/>
    <col min="12803" max="12803" width="28.28515625" style="26" customWidth="1"/>
    <col min="12804" max="12811" width="15.5703125" style="26" customWidth="1"/>
    <col min="12812" max="13056" width="9.140625" style="26"/>
    <col min="13057" max="13057" width="26.7109375" style="26" customWidth="1"/>
    <col min="13058" max="13058" width="71" style="26" customWidth="1"/>
    <col min="13059" max="13059" width="28.28515625" style="26" customWidth="1"/>
    <col min="13060" max="13067" width="15.5703125" style="26" customWidth="1"/>
    <col min="13068" max="13312" width="9.140625" style="26"/>
    <col min="13313" max="13313" width="26.7109375" style="26" customWidth="1"/>
    <col min="13314" max="13314" width="71" style="26" customWidth="1"/>
    <col min="13315" max="13315" width="28.28515625" style="26" customWidth="1"/>
    <col min="13316" max="13323" width="15.5703125" style="26" customWidth="1"/>
    <col min="13324" max="13568" width="9.140625" style="26"/>
    <col min="13569" max="13569" width="26.7109375" style="26" customWidth="1"/>
    <col min="13570" max="13570" width="71" style="26" customWidth="1"/>
    <col min="13571" max="13571" width="28.28515625" style="26" customWidth="1"/>
    <col min="13572" max="13579" width="15.5703125" style="26" customWidth="1"/>
    <col min="13580" max="13824" width="9.140625" style="26"/>
    <col min="13825" max="13825" width="26.7109375" style="26" customWidth="1"/>
    <col min="13826" max="13826" width="71" style="26" customWidth="1"/>
    <col min="13827" max="13827" width="28.28515625" style="26" customWidth="1"/>
    <col min="13828" max="13835" width="15.5703125" style="26" customWidth="1"/>
    <col min="13836" max="14080" width="9.140625" style="26"/>
    <col min="14081" max="14081" width="26.7109375" style="26" customWidth="1"/>
    <col min="14082" max="14082" width="71" style="26" customWidth="1"/>
    <col min="14083" max="14083" width="28.28515625" style="26" customWidth="1"/>
    <col min="14084" max="14091" width="15.5703125" style="26" customWidth="1"/>
    <col min="14092" max="14336" width="9.140625" style="26"/>
    <col min="14337" max="14337" width="26.7109375" style="26" customWidth="1"/>
    <col min="14338" max="14338" width="71" style="26" customWidth="1"/>
    <col min="14339" max="14339" width="28.28515625" style="26" customWidth="1"/>
    <col min="14340" max="14347" width="15.5703125" style="26" customWidth="1"/>
    <col min="14348" max="14592" width="9.140625" style="26"/>
    <col min="14593" max="14593" width="26.7109375" style="26" customWidth="1"/>
    <col min="14594" max="14594" width="71" style="26" customWidth="1"/>
    <col min="14595" max="14595" width="28.28515625" style="26" customWidth="1"/>
    <col min="14596" max="14603" width="15.5703125" style="26" customWidth="1"/>
    <col min="14604" max="14848" width="9.140625" style="26"/>
    <col min="14849" max="14849" width="26.7109375" style="26" customWidth="1"/>
    <col min="14850" max="14850" width="71" style="26" customWidth="1"/>
    <col min="14851" max="14851" width="28.28515625" style="26" customWidth="1"/>
    <col min="14852" max="14859" width="15.5703125" style="26" customWidth="1"/>
    <col min="14860" max="15104" width="9.140625" style="26"/>
    <col min="15105" max="15105" width="26.7109375" style="26" customWidth="1"/>
    <col min="15106" max="15106" width="71" style="26" customWidth="1"/>
    <col min="15107" max="15107" width="28.28515625" style="26" customWidth="1"/>
    <col min="15108" max="15115" width="15.5703125" style="26" customWidth="1"/>
    <col min="15116" max="15360" width="9.140625" style="26"/>
    <col min="15361" max="15361" width="26.7109375" style="26" customWidth="1"/>
    <col min="15362" max="15362" width="71" style="26" customWidth="1"/>
    <col min="15363" max="15363" width="28.28515625" style="26" customWidth="1"/>
    <col min="15364" max="15371" width="15.5703125" style="26" customWidth="1"/>
    <col min="15372" max="15616" width="9.140625" style="26"/>
    <col min="15617" max="15617" width="26.7109375" style="26" customWidth="1"/>
    <col min="15618" max="15618" width="71" style="26" customWidth="1"/>
    <col min="15619" max="15619" width="28.28515625" style="26" customWidth="1"/>
    <col min="15620" max="15627" width="15.5703125" style="26" customWidth="1"/>
    <col min="15628" max="15872" width="9.140625" style="26"/>
    <col min="15873" max="15873" width="26.7109375" style="26" customWidth="1"/>
    <col min="15874" max="15874" width="71" style="26" customWidth="1"/>
    <col min="15875" max="15875" width="28.28515625" style="26" customWidth="1"/>
    <col min="15876" max="15883" width="15.5703125" style="26" customWidth="1"/>
    <col min="15884" max="16128" width="9.140625" style="26"/>
    <col min="16129" max="16129" width="26.7109375" style="26" customWidth="1"/>
    <col min="16130" max="16130" width="71" style="26" customWidth="1"/>
    <col min="16131" max="16131" width="28.28515625" style="26" customWidth="1"/>
    <col min="16132" max="16139" width="15.5703125" style="26" customWidth="1"/>
    <col min="16140" max="16384" width="9.140625" style="26"/>
  </cols>
  <sheetData>
    <row r="1" spans="1:11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30" customHeight="1" x14ac:dyDescent="0.3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ht="42" customHeight="1" x14ac:dyDescent="0.3">
      <c r="A3" s="43" t="s">
        <v>1</v>
      </c>
      <c r="B3" s="43" t="s">
        <v>2</v>
      </c>
      <c r="C3" s="43" t="s">
        <v>3</v>
      </c>
      <c r="D3" s="43" t="s">
        <v>4</v>
      </c>
      <c r="E3" s="43"/>
      <c r="F3" s="43"/>
      <c r="G3" s="43" t="s">
        <v>5</v>
      </c>
      <c r="H3" s="43"/>
      <c r="I3" s="43"/>
      <c r="J3" s="43" t="s">
        <v>6</v>
      </c>
      <c r="K3" s="43" t="s">
        <v>7</v>
      </c>
    </row>
    <row r="4" spans="1:11" ht="35.25" customHeight="1" x14ac:dyDescent="0.3">
      <c r="A4" s="43"/>
      <c r="B4" s="43"/>
      <c r="C4" s="43"/>
      <c r="D4" s="27" t="s">
        <v>8</v>
      </c>
      <c r="E4" s="2" t="s">
        <v>9</v>
      </c>
      <c r="F4" s="2" t="s">
        <v>10</v>
      </c>
      <c r="G4" s="1" t="s">
        <v>8</v>
      </c>
      <c r="H4" s="2" t="s">
        <v>9</v>
      </c>
      <c r="I4" s="2" t="s">
        <v>10</v>
      </c>
      <c r="J4" s="43"/>
      <c r="K4" s="43"/>
    </row>
    <row r="5" spans="1:11" s="7" customFormat="1" ht="51" customHeight="1" x14ac:dyDescent="0.3">
      <c r="A5" s="3" t="s">
        <v>207</v>
      </c>
      <c r="B5" s="3" t="s">
        <v>208</v>
      </c>
      <c r="C5" s="3" t="s">
        <v>209</v>
      </c>
      <c r="D5" s="3">
        <v>480</v>
      </c>
      <c r="E5" s="4"/>
      <c r="F5" s="5"/>
      <c r="G5" s="5">
        <v>120</v>
      </c>
      <c r="H5" s="5"/>
      <c r="I5" s="5"/>
      <c r="J5" s="6" t="s">
        <v>11</v>
      </c>
      <c r="K5" s="5">
        <f>D5-G5</f>
        <v>360</v>
      </c>
    </row>
    <row r="6" spans="1:11" s="7" customFormat="1" ht="60" customHeight="1" x14ac:dyDescent="0.3">
      <c r="A6" s="3" t="s">
        <v>210</v>
      </c>
      <c r="B6" s="44" t="s">
        <v>211</v>
      </c>
      <c r="C6" s="3" t="s">
        <v>209</v>
      </c>
      <c r="D6" s="3">
        <v>80</v>
      </c>
      <c r="E6" s="4"/>
      <c r="F6" s="5"/>
      <c r="G6" s="5">
        <v>0</v>
      </c>
      <c r="H6" s="5"/>
      <c r="I6" s="5"/>
      <c r="J6" s="6" t="s">
        <v>11</v>
      </c>
      <c r="K6" s="5">
        <f>D6-G6</f>
        <v>80</v>
      </c>
    </row>
    <row r="7" spans="1:11" s="7" customFormat="1" ht="69.75" customHeight="1" x14ac:dyDescent="0.3">
      <c r="A7" s="3" t="s">
        <v>212</v>
      </c>
      <c r="B7" s="44" t="s">
        <v>371</v>
      </c>
      <c r="C7" s="3" t="s">
        <v>213</v>
      </c>
      <c r="D7" s="3">
        <v>1860</v>
      </c>
      <c r="E7" s="4"/>
      <c r="F7" s="5"/>
      <c r="G7" s="5">
        <v>0</v>
      </c>
      <c r="H7" s="5"/>
      <c r="I7" s="5"/>
      <c r="J7" s="6" t="s">
        <v>11</v>
      </c>
      <c r="K7" s="5">
        <f>D7-G7</f>
        <v>1860</v>
      </c>
    </row>
    <row r="8" spans="1:11" s="7" customFormat="1" ht="52.5" customHeight="1" x14ac:dyDescent="0.3">
      <c r="A8" s="3" t="s">
        <v>214</v>
      </c>
      <c r="B8" s="3" t="s">
        <v>373</v>
      </c>
      <c r="C8" s="3" t="s">
        <v>213</v>
      </c>
      <c r="D8" s="3">
        <v>1800</v>
      </c>
      <c r="E8" s="4"/>
      <c r="F8" s="5"/>
      <c r="G8" s="5">
        <v>300</v>
      </c>
      <c r="H8" s="5"/>
      <c r="I8" s="5"/>
      <c r="J8" s="6" t="s">
        <v>11</v>
      </c>
      <c r="K8" s="5">
        <f>D8-G8</f>
        <v>1500</v>
      </c>
    </row>
    <row r="9" spans="1:11" s="7" customFormat="1" ht="54.75" customHeight="1" x14ac:dyDescent="0.3">
      <c r="A9" s="3" t="s">
        <v>216</v>
      </c>
      <c r="B9" s="3" t="s">
        <v>217</v>
      </c>
      <c r="C9" s="3" t="s">
        <v>218</v>
      </c>
      <c r="D9" s="3">
        <v>2000</v>
      </c>
      <c r="E9" s="4"/>
      <c r="F9" s="5"/>
      <c r="G9" s="5">
        <v>0</v>
      </c>
      <c r="H9" s="5"/>
      <c r="I9" s="5"/>
      <c r="J9" s="6" t="s">
        <v>11</v>
      </c>
      <c r="K9" s="5">
        <f>D9-G9</f>
        <v>2000</v>
      </c>
    </row>
    <row r="10" spans="1:11" s="7" customFormat="1" ht="46.5" customHeight="1" x14ac:dyDescent="0.3">
      <c r="A10" s="3" t="s">
        <v>219</v>
      </c>
      <c r="B10" s="3" t="s">
        <v>220</v>
      </c>
      <c r="C10" s="3" t="s">
        <v>221</v>
      </c>
      <c r="D10" s="3">
        <v>62568</v>
      </c>
      <c r="E10" s="4"/>
      <c r="F10" s="5"/>
      <c r="G10" s="5">
        <v>10428</v>
      </c>
      <c r="H10" s="5"/>
      <c r="I10" s="5"/>
      <c r="J10" s="6" t="s">
        <v>11</v>
      </c>
      <c r="K10" s="5">
        <f>D10-G10</f>
        <v>52140</v>
      </c>
    </row>
    <row r="11" spans="1:11" s="7" customFormat="1" ht="54.75" customHeight="1" x14ac:dyDescent="0.3">
      <c r="A11" s="3" t="s">
        <v>13</v>
      </c>
      <c r="B11" s="3" t="s">
        <v>220</v>
      </c>
      <c r="C11" s="3" t="s">
        <v>221</v>
      </c>
      <c r="D11" s="3">
        <v>9480</v>
      </c>
      <c r="E11" s="4"/>
      <c r="F11" s="5"/>
      <c r="G11" s="5">
        <v>1580</v>
      </c>
      <c r="H11" s="5"/>
      <c r="I11" s="5"/>
      <c r="J11" s="6" t="s">
        <v>11</v>
      </c>
      <c r="K11" s="5">
        <f>D11-G11</f>
        <v>7900</v>
      </c>
    </row>
    <row r="12" spans="1:11" s="7" customFormat="1" ht="58.5" customHeight="1" x14ac:dyDescent="0.3">
      <c r="A12" s="3" t="s">
        <v>222</v>
      </c>
      <c r="B12" s="3" t="s">
        <v>223</v>
      </c>
      <c r="C12" s="3" t="s">
        <v>106</v>
      </c>
      <c r="D12" s="3">
        <v>12480</v>
      </c>
      <c r="E12" s="4"/>
      <c r="F12" s="5"/>
      <c r="G12" s="5">
        <v>2080</v>
      </c>
      <c r="H12" s="5"/>
      <c r="I12" s="5"/>
      <c r="J12" s="6" t="s">
        <v>11</v>
      </c>
      <c r="K12" s="5">
        <f>D12-G12</f>
        <v>10400</v>
      </c>
    </row>
    <row r="13" spans="1:11" s="7" customFormat="1" ht="62.25" customHeight="1" x14ac:dyDescent="0.3">
      <c r="A13" s="3" t="s">
        <v>224</v>
      </c>
      <c r="B13" s="3" t="s">
        <v>225</v>
      </c>
      <c r="C13" s="3" t="s">
        <v>213</v>
      </c>
      <c r="D13" s="3">
        <v>1551</v>
      </c>
      <c r="E13" s="4"/>
      <c r="F13" s="5"/>
      <c r="G13" s="3">
        <v>1551</v>
      </c>
      <c r="H13" s="5"/>
      <c r="I13" s="5"/>
      <c r="J13" s="6" t="s">
        <v>11</v>
      </c>
      <c r="K13" s="5">
        <f>D13-G13</f>
        <v>0</v>
      </c>
    </row>
    <row r="14" spans="1:11" s="7" customFormat="1" ht="66" customHeight="1" x14ac:dyDescent="0.3">
      <c r="A14" s="3" t="s">
        <v>146</v>
      </c>
      <c r="B14" s="3" t="s">
        <v>226</v>
      </c>
      <c r="C14" s="3" t="s">
        <v>213</v>
      </c>
      <c r="D14" s="3">
        <v>9900</v>
      </c>
      <c r="E14" s="4"/>
      <c r="F14" s="5"/>
      <c r="G14" s="5">
        <v>3300</v>
      </c>
      <c r="H14" s="5"/>
      <c r="I14" s="5"/>
      <c r="J14" s="6" t="s">
        <v>11</v>
      </c>
      <c r="K14" s="5">
        <f>D14-G14</f>
        <v>6600</v>
      </c>
    </row>
    <row r="15" spans="1:11" s="7" customFormat="1" ht="50.25" customHeight="1" x14ac:dyDescent="0.3">
      <c r="A15" s="3" t="s">
        <v>374</v>
      </c>
      <c r="B15" s="3" t="s">
        <v>228</v>
      </c>
      <c r="C15" s="3" t="s">
        <v>213</v>
      </c>
      <c r="D15" s="3">
        <v>750</v>
      </c>
      <c r="E15" s="4"/>
      <c r="F15" s="5"/>
      <c r="G15" s="5">
        <v>0</v>
      </c>
      <c r="H15" s="5"/>
      <c r="I15" s="5"/>
      <c r="J15" s="6" t="s">
        <v>11</v>
      </c>
      <c r="K15" s="5">
        <f>D15-G15</f>
        <v>750</v>
      </c>
    </row>
    <row r="16" spans="1:11" s="7" customFormat="1" ht="54.75" customHeight="1" x14ac:dyDescent="0.3">
      <c r="A16" s="3" t="s">
        <v>30</v>
      </c>
      <c r="B16" s="3" t="s">
        <v>229</v>
      </c>
      <c r="C16" s="3" t="s">
        <v>221</v>
      </c>
      <c r="D16" s="3">
        <v>30000</v>
      </c>
      <c r="E16" s="4"/>
      <c r="F16" s="5"/>
      <c r="G16" s="5">
        <v>4470</v>
      </c>
      <c r="H16" s="5"/>
      <c r="I16" s="5"/>
      <c r="J16" s="6" t="s">
        <v>11</v>
      </c>
      <c r="K16" s="5">
        <f>D16-G16</f>
        <v>25530</v>
      </c>
    </row>
    <row r="17" spans="1:11" s="7" customFormat="1" ht="140.25" customHeight="1" x14ac:dyDescent="0.3">
      <c r="A17" s="3" t="s">
        <v>30</v>
      </c>
      <c r="B17" s="3" t="s">
        <v>230</v>
      </c>
      <c r="C17" s="3" t="s">
        <v>209</v>
      </c>
      <c r="D17" s="3">
        <v>101910</v>
      </c>
      <c r="E17" s="4"/>
      <c r="F17" s="5"/>
      <c r="G17" s="8">
        <v>84762</v>
      </c>
      <c r="H17" s="5"/>
      <c r="I17" s="5"/>
      <c r="J17" s="6" t="s">
        <v>11</v>
      </c>
      <c r="K17" s="5">
        <f>D17-G17</f>
        <v>17148</v>
      </c>
    </row>
    <row r="18" spans="1:11" s="7" customFormat="1" ht="45.75" customHeight="1" x14ac:dyDescent="0.3">
      <c r="A18" s="3" t="s">
        <v>231</v>
      </c>
      <c r="B18" s="3" t="s">
        <v>232</v>
      </c>
      <c r="C18" s="3" t="s">
        <v>213</v>
      </c>
      <c r="D18" s="3">
        <v>1388.5</v>
      </c>
      <c r="E18" s="4"/>
      <c r="F18" s="5"/>
      <c r="G18" s="5">
        <v>236</v>
      </c>
      <c r="H18" s="5"/>
      <c r="I18" s="5"/>
      <c r="J18" s="6" t="s">
        <v>11</v>
      </c>
      <c r="K18" s="5">
        <f>D18-G18</f>
        <v>1152.5</v>
      </c>
    </row>
    <row r="19" spans="1:11" s="7" customFormat="1" ht="49.5" customHeight="1" x14ac:dyDescent="0.3">
      <c r="A19" s="3" t="s">
        <v>233</v>
      </c>
      <c r="B19" s="3" t="s">
        <v>234</v>
      </c>
      <c r="C19" s="3" t="s">
        <v>213</v>
      </c>
      <c r="D19" s="3">
        <v>200</v>
      </c>
      <c r="E19" s="4"/>
      <c r="F19" s="5"/>
      <c r="G19" s="5">
        <v>0</v>
      </c>
      <c r="H19" s="5"/>
      <c r="I19" s="5"/>
      <c r="J19" s="6" t="s">
        <v>11</v>
      </c>
      <c r="K19" s="5">
        <f>D19-G19</f>
        <v>200</v>
      </c>
    </row>
    <row r="20" spans="1:11" s="7" customFormat="1" ht="57.75" customHeight="1" x14ac:dyDescent="0.3">
      <c r="A20" s="3" t="s">
        <v>235</v>
      </c>
      <c r="B20" s="3" t="s">
        <v>236</v>
      </c>
      <c r="C20" s="3" t="s">
        <v>375</v>
      </c>
      <c r="D20" s="3">
        <v>4200</v>
      </c>
      <c r="E20" s="4"/>
      <c r="F20" s="5"/>
      <c r="G20" s="5">
        <v>4200</v>
      </c>
      <c r="H20" s="5"/>
      <c r="I20" s="5"/>
      <c r="J20" s="6" t="s">
        <v>11</v>
      </c>
      <c r="K20" s="5">
        <f>D20-G20</f>
        <v>0</v>
      </c>
    </row>
    <row r="21" spans="1:11" s="7" customFormat="1" ht="104.25" customHeight="1" x14ac:dyDescent="0.3">
      <c r="A21" s="3" t="s">
        <v>237</v>
      </c>
      <c r="B21" s="3" t="s">
        <v>238</v>
      </c>
      <c r="C21" s="3" t="s">
        <v>213</v>
      </c>
      <c r="D21" s="3">
        <v>199.72</v>
      </c>
      <c r="E21" s="4"/>
      <c r="F21" s="5"/>
      <c r="G21" s="3">
        <v>199.72</v>
      </c>
      <c r="H21" s="5"/>
      <c r="I21" s="5"/>
      <c r="J21" s="6" t="s">
        <v>11</v>
      </c>
      <c r="K21" s="5">
        <f>D21-G21</f>
        <v>0</v>
      </c>
    </row>
    <row r="22" spans="1:11" s="7" customFormat="1" ht="48" customHeight="1" x14ac:dyDescent="0.3">
      <c r="A22" s="3" t="s">
        <v>239</v>
      </c>
      <c r="B22" s="3" t="s">
        <v>240</v>
      </c>
      <c r="C22" s="3" t="s">
        <v>213</v>
      </c>
      <c r="D22" s="3">
        <v>155.66</v>
      </c>
      <c r="E22" s="4"/>
      <c r="F22" s="5"/>
      <c r="G22" s="3">
        <v>155.66</v>
      </c>
      <c r="H22" s="5"/>
      <c r="I22" s="5"/>
      <c r="J22" s="6" t="s">
        <v>11</v>
      </c>
      <c r="K22" s="5">
        <f>D22-G22</f>
        <v>0</v>
      </c>
    </row>
    <row r="23" spans="1:11" s="7" customFormat="1" ht="42.75" customHeight="1" x14ac:dyDescent="0.3">
      <c r="A23" s="3" t="s">
        <v>241</v>
      </c>
      <c r="B23" s="3" t="s">
        <v>376</v>
      </c>
      <c r="C23" s="3" t="s">
        <v>213</v>
      </c>
      <c r="D23" s="3">
        <v>24</v>
      </c>
      <c r="E23" s="4"/>
      <c r="F23" s="5"/>
      <c r="G23" s="5">
        <v>0</v>
      </c>
      <c r="H23" s="5"/>
      <c r="I23" s="5"/>
      <c r="J23" s="6" t="s">
        <v>11</v>
      </c>
      <c r="K23" s="5">
        <f>D23-G23</f>
        <v>24</v>
      </c>
    </row>
    <row r="24" spans="1:11" s="7" customFormat="1" ht="49.5" customHeight="1" x14ac:dyDescent="0.3">
      <c r="A24" s="3" t="s">
        <v>243</v>
      </c>
      <c r="B24" s="3" t="s">
        <v>244</v>
      </c>
      <c r="C24" s="3" t="s">
        <v>213</v>
      </c>
      <c r="D24" s="3">
        <v>414</v>
      </c>
      <c r="E24" s="4"/>
      <c r="F24" s="5"/>
      <c r="G24" s="5">
        <v>138</v>
      </c>
      <c r="H24" s="5"/>
      <c r="I24" s="5"/>
      <c r="J24" s="6" t="s">
        <v>11</v>
      </c>
      <c r="K24" s="5">
        <f>D24-G24</f>
        <v>276</v>
      </c>
    </row>
    <row r="25" spans="1:11" s="7" customFormat="1" ht="61.5" customHeight="1" x14ac:dyDescent="0.3">
      <c r="A25" s="3" t="s">
        <v>245</v>
      </c>
      <c r="B25" s="3" t="s">
        <v>246</v>
      </c>
      <c r="C25" s="3" t="s">
        <v>209</v>
      </c>
      <c r="D25" s="3">
        <v>400</v>
      </c>
      <c r="E25" s="4"/>
      <c r="F25" s="5"/>
      <c r="G25" s="5">
        <v>50</v>
      </c>
      <c r="H25" s="5"/>
      <c r="I25" s="5"/>
      <c r="J25" s="6" t="s">
        <v>11</v>
      </c>
      <c r="K25" s="5">
        <f>D25-G25</f>
        <v>350</v>
      </c>
    </row>
    <row r="26" spans="1:11" s="7" customFormat="1" ht="60.75" customHeight="1" x14ac:dyDescent="0.3">
      <c r="A26" s="3" t="s">
        <v>247</v>
      </c>
      <c r="B26" s="3" t="s">
        <v>248</v>
      </c>
      <c r="C26" s="3" t="s">
        <v>209</v>
      </c>
      <c r="D26" s="3">
        <v>3250</v>
      </c>
      <c r="E26" s="4"/>
      <c r="F26" s="5"/>
      <c r="G26" s="3">
        <v>3250</v>
      </c>
      <c r="H26" s="5"/>
      <c r="I26" s="5"/>
      <c r="J26" s="6" t="s">
        <v>11</v>
      </c>
      <c r="K26" s="5">
        <f>D26-G26</f>
        <v>0</v>
      </c>
    </row>
    <row r="27" spans="1:11" s="7" customFormat="1" ht="48" customHeight="1" x14ac:dyDescent="0.3">
      <c r="A27" s="3" t="s">
        <v>249</v>
      </c>
      <c r="B27" s="3" t="s">
        <v>250</v>
      </c>
      <c r="C27" s="3" t="s">
        <v>213</v>
      </c>
      <c r="D27" s="3">
        <v>3200</v>
      </c>
      <c r="E27" s="4"/>
      <c r="F27" s="5"/>
      <c r="G27" s="5">
        <v>83.6</v>
      </c>
      <c r="H27" s="5"/>
      <c r="I27" s="5"/>
      <c r="J27" s="6" t="s">
        <v>11</v>
      </c>
      <c r="K27" s="5">
        <f>D27-G27</f>
        <v>3116.4</v>
      </c>
    </row>
    <row r="28" spans="1:11" s="7" customFormat="1" ht="51" customHeight="1" x14ac:dyDescent="0.3">
      <c r="A28" s="3" t="s">
        <v>251</v>
      </c>
      <c r="B28" s="3" t="s">
        <v>252</v>
      </c>
      <c r="C28" s="3" t="s">
        <v>209</v>
      </c>
      <c r="D28" s="3">
        <v>60</v>
      </c>
      <c r="E28" s="4"/>
      <c r="F28" s="5"/>
      <c r="G28" s="5">
        <v>0</v>
      </c>
      <c r="H28" s="5"/>
      <c r="I28" s="5"/>
      <c r="J28" s="6" t="s">
        <v>11</v>
      </c>
      <c r="K28" s="5">
        <f>D28-G28</f>
        <v>60</v>
      </c>
    </row>
    <row r="29" spans="1:11" s="7" customFormat="1" ht="43.5" customHeight="1" x14ac:dyDescent="0.3">
      <c r="A29" s="3" t="s">
        <v>253</v>
      </c>
      <c r="B29" s="3" t="s">
        <v>254</v>
      </c>
      <c r="C29" s="3" t="s">
        <v>213</v>
      </c>
      <c r="D29" s="3">
        <v>3808.5</v>
      </c>
      <c r="E29" s="4"/>
      <c r="F29" s="5"/>
      <c r="G29" s="3">
        <v>3808.5</v>
      </c>
      <c r="H29" s="5"/>
      <c r="I29" s="5"/>
      <c r="J29" s="6" t="s">
        <v>11</v>
      </c>
      <c r="K29" s="5">
        <f>D29-G29</f>
        <v>0</v>
      </c>
    </row>
    <row r="30" spans="1:11" s="7" customFormat="1" ht="41.25" customHeight="1" x14ac:dyDescent="0.3">
      <c r="A30" s="3" t="s">
        <v>255</v>
      </c>
      <c r="B30" s="3" t="s">
        <v>256</v>
      </c>
      <c r="C30" s="3" t="s">
        <v>213</v>
      </c>
      <c r="D30" s="3">
        <v>545</v>
      </c>
      <c r="E30" s="4"/>
      <c r="F30" s="5"/>
      <c r="G30" s="3">
        <v>545</v>
      </c>
      <c r="H30" s="5"/>
      <c r="I30" s="5"/>
      <c r="J30" s="6" t="s">
        <v>11</v>
      </c>
      <c r="K30" s="5">
        <f>D30-G30</f>
        <v>0</v>
      </c>
    </row>
    <row r="31" spans="1:11" s="7" customFormat="1" ht="43.5" customHeight="1" x14ac:dyDescent="0.3">
      <c r="A31" s="3" t="s">
        <v>257</v>
      </c>
      <c r="B31" s="3" t="s">
        <v>258</v>
      </c>
      <c r="C31" s="3" t="s">
        <v>213</v>
      </c>
      <c r="D31" s="3">
        <v>2800</v>
      </c>
      <c r="E31" s="4"/>
      <c r="F31" s="5"/>
      <c r="G31" s="3">
        <v>2800</v>
      </c>
      <c r="H31" s="5"/>
      <c r="I31" s="5"/>
      <c r="J31" s="6" t="s">
        <v>11</v>
      </c>
      <c r="K31" s="5">
        <f>D31-G31</f>
        <v>0</v>
      </c>
    </row>
    <row r="32" spans="1:11" s="7" customFormat="1" ht="54.75" customHeight="1" x14ac:dyDescent="0.3">
      <c r="A32" s="3" t="s">
        <v>259</v>
      </c>
      <c r="B32" s="3" t="s">
        <v>260</v>
      </c>
      <c r="C32" s="3" t="s">
        <v>213</v>
      </c>
      <c r="D32" s="3">
        <v>70</v>
      </c>
      <c r="E32" s="4"/>
      <c r="F32" s="5"/>
      <c r="G32" s="3">
        <v>70</v>
      </c>
      <c r="H32" s="5"/>
      <c r="I32" s="5"/>
      <c r="J32" s="6" t="s">
        <v>11</v>
      </c>
      <c r="K32" s="5">
        <f>D32-G32</f>
        <v>0</v>
      </c>
    </row>
    <row r="33" spans="1:11" s="7" customFormat="1" ht="58.5" customHeight="1" x14ac:dyDescent="0.3">
      <c r="A33" s="3" t="s">
        <v>261</v>
      </c>
      <c r="B33" s="3" t="s">
        <v>262</v>
      </c>
      <c r="C33" s="3" t="s">
        <v>213</v>
      </c>
      <c r="D33" s="3">
        <v>650</v>
      </c>
      <c r="E33" s="4"/>
      <c r="F33" s="5"/>
      <c r="G33" s="3">
        <v>650</v>
      </c>
      <c r="H33" s="5"/>
      <c r="I33" s="5"/>
      <c r="J33" s="6" t="s">
        <v>11</v>
      </c>
      <c r="K33" s="5">
        <f>D33-G33</f>
        <v>0</v>
      </c>
    </row>
    <row r="34" spans="1:11" s="7" customFormat="1" ht="49.5" customHeight="1" x14ac:dyDescent="0.3">
      <c r="A34" s="3" t="s">
        <v>263</v>
      </c>
      <c r="B34" s="3" t="s">
        <v>264</v>
      </c>
      <c r="C34" s="3" t="s">
        <v>213</v>
      </c>
      <c r="D34" s="3">
        <v>2176</v>
      </c>
      <c r="E34" s="4"/>
      <c r="F34" s="5"/>
      <c r="G34" s="3">
        <v>2176</v>
      </c>
      <c r="H34" s="5"/>
      <c r="I34" s="5"/>
      <c r="J34" s="6" t="s">
        <v>11</v>
      </c>
      <c r="K34" s="5">
        <f>D34-G34</f>
        <v>0</v>
      </c>
    </row>
    <row r="35" spans="1:11" s="7" customFormat="1" ht="62.25" customHeight="1" x14ac:dyDescent="0.3">
      <c r="A35" s="3" t="s">
        <v>265</v>
      </c>
      <c r="B35" s="3" t="s">
        <v>266</v>
      </c>
      <c r="C35" s="3" t="s">
        <v>213</v>
      </c>
      <c r="D35" s="3">
        <v>3128</v>
      </c>
      <c r="E35" s="4"/>
      <c r="F35" s="5"/>
      <c r="G35" s="3">
        <v>3128</v>
      </c>
      <c r="H35" s="5"/>
      <c r="I35" s="5"/>
      <c r="J35" s="6" t="s">
        <v>11</v>
      </c>
      <c r="K35" s="5">
        <f>D35-G35</f>
        <v>0</v>
      </c>
    </row>
    <row r="36" spans="1:11" s="7" customFormat="1" ht="45.75" customHeight="1" x14ac:dyDescent="0.3">
      <c r="A36" s="3" t="s">
        <v>19</v>
      </c>
      <c r="B36" s="3" t="s">
        <v>267</v>
      </c>
      <c r="C36" s="3" t="s">
        <v>213</v>
      </c>
      <c r="D36" s="3">
        <v>460</v>
      </c>
      <c r="E36" s="4"/>
      <c r="F36" s="5"/>
      <c r="G36" s="5">
        <v>460</v>
      </c>
      <c r="H36" s="5"/>
      <c r="I36" s="5"/>
      <c r="J36" s="6" t="s">
        <v>11</v>
      </c>
      <c r="K36" s="5">
        <f>D36-G36</f>
        <v>0</v>
      </c>
    </row>
    <row r="37" spans="1:11" s="7" customFormat="1" ht="43.5" customHeight="1" x14ac:dyDescent="0.3">
      <c r="A37" s="3" t="s">
        <v>268</v>
      </c>
      <c r="B37" s="3" t="s">
        <v>269</v>
      </c>
      <c r="C37" s="3" t="s">
        <v>213</v>
      </c>
      <c r="D37" s="3">
        <v>1515</v>
      </c>
      <c r="E37" s="4"/>
      <c r="F37" s="5"/>
      <c r="G37" s="3">
        <v>0</v>
      </c>
      <c r="H37" s="5"/>
      <c r="I37" s="5"/>
      <c r="J37" s="6" t="s">
        <v>11</v>
      </c>
      <c r="K37" s="5">
        <f>D37-G37</f>
        <v>1515</v>
      </c>
    </row>
    <row r="38" spans="1:11" s="7" customFormat="1" ht="49.5" customHeight="1" x14ac:dyDescent="0.3">
      <c r="A38" s="9" t="s">
        <v>270</v>
      </c>
      <c r="B38" s="3" t="s">
        <v>271</v>
      </c>
      <c r="C38" s="3" t="s">
        <v>213</v>
      </c>
      <c r="D38" s="3">
        <v>531</v>
      </c>
      <c r="E38" s="4"/>
      <c r="F38" s="5"/>
      <c r="G38" s="3">
        <v>531</v>
      </c>
      <c r="H38" s="5"/>
      <c r="I38" s="5"/>
      <c r="J38" s="6" t="s">
        <v>11</v>
      </c>
      <c r="K38" s="5">
        <f>D38-G38</f>
        <v>0</v>
      </c>
    </row>
    <row r="39" spans="1:11" s="7" customFormat="1" ht="46.5" customHeight="1" x14ac:dyDescent="0.3">
      <c r="A39" s="3" t="s">
        <v>272</v>
      </c>
      <c r="B39" s="3" t="s">
        <v>377</v>
      </c>
      <c r="C39" s="3" t="s">
        <v>213</v>
      </c>
      <c r="D39" s="3">
        <v>70</v>
      </c>
      <c r="E39" s="4"/>
      <c r="F39" s="5"/>
      <c r="G39" s="5">
        <v>70</v>
      </c>
      <c r="H39" s="5"/>
      <c r="I39" s="5"/>
      <c r="J39" s="6" t="s">
        <v>11</v>
      </c>
      <c r="K39" s="5">
        <f>D39-G39</f>
        <v>0</v>
      </c>
    </row>
    <row r="40" spans="1:11" s="7" customFormat="1" ht="54.75" customHeight="1" x14ac:dyDescent="0.3">
      <c r="A40" s="3" t="s">
        <v>273</v>
      </c>
      <c r="B40" s="3" t="s">
        <v>274</v>
      </c>
      <c r="C40" s="3" t="s">
        <v>213</v>
      </c>
      <c r="D40" s="3">
        <v>479.4</v>
      </c>
      <c r="E40" s="4"/>
      <c r="F40" s="5"/>
      <c r="G40" s="3">
        <v>479.4</v>
      </c>
      <c r="H40" s="5"/>
      <c r="I40" s="5"/>
      <c r="J40" s="6" t="s">
        <v>11</v>
      </c>
      <c r="K40" s="5">
        <f>D40-G40</f>
        <v>0</v>
      </c>
    </row>
    <row r="41" spans="1:11" s="7" customFormat="1" ht="60" customHeight="1" x14ac:dyDescent="0.3">
      <c r="A41" s="3" t="s">
        <v>275</v>
      </c>
      <c r="B41" s="3" t="s">
        <v>276</v>
      </c>
      <c r="C41" s="3" t="s">
        <v>213</v>
      </c>
      <c r="D41" s="3">
        <v>417</v>
      </c>
      <c r="E41" s="4"/>
      <c r="F41" s="5"/>
      <c r="G41" s="5">
        <v>0</v>
      </c>
      <c r="H41" s="5"/>
      <c r="I41" s="5"/>
      <c r="J41" s="6" t="s">
        <v>11</v>
      </c>
      <c r="K41" s="5">
        <f>D41-G41</f>
        <v>417</v>
      </c>
    </row>
    <row r="42" spans="1:11" s="7" customFormat="1" ht="54.75" customHeight="1" x14ac:dyDescent="0.3">
      <c r="A42" s="9" t="s">
        <v>277</v>
      </c>
      <c r="B42" s="3" t="s">
        <v>378</v>
      </c>
      <c r="C42" s="3" t="s">
        <v>213</v>
      </c>
      <c r="D42" s="3">
        <v>255.1</v>
      </c>
      <c r="E42" s="4"/>
      <c r="F42" s="5"/>
      <c r="G42" s="5">
        <v>0</v>
      </c>
      <c r="H42" s="5"/>
      <c r="I42" s="5"/>
      <c r="J42" s="6" t="s">
        <v>11</v>
      </c>
      <c r="K42" s="5">
        <f>D42-G42</f>
        <v>255.1</v>
      </c>
    </row>
    <row r="43" spans="1:11" s="7" customFormat="1" ht="38.25" customHeight="1" x14ac:dyDescent="0.3">
      <c r="A43" s="9" t="s">
        <v>279</v>
      </c>
      <c r="B43" s="3" t="s">
        <v>280</v>
      </c>
      <c r="C43" s="3" t="s">
        <v>213</v>
      </c>
      <c r="D43" s="3">
        <v>1600</v>
      </c>
      <c r="E43" s="4"/>
      <c r="F43" s="5"/>
      <c r="G43" s="5">
        <v>0</v>
      </c>
      <c r="H43" s="5"/>
      <c r="I43" s="5"/>
      <c r="J43" s="6" t="s">
        <v>11</v>
      </c>
      <c r="K43" s="5">
        <f>D43-G43</f>
        <v>1600</v>
      </c>
    </row>
    <row r="44" spans="1:11" s="7" customFormat="1" ht="54.75" customHeight="1" x14ac:dyDescent="0.3">
      <c r="A44" s="9" t="s">
        <v>281</v>
      </c>
      <c r="B44" s="3" t="s">
        <v>282</v>
      </c>
      <c r="C44" s="3" t="s">
        <v>213</v>
      </c>
      <c r="D44" s="3">
        <v>210</v>
      </c>
      <c r="E44" s="4"/>
      <c r="F44" s="5"/>
      <c r="G44" s="5">
        <v>0</v>
      </c>
      <c r="H44" s="5"/>
      <c r="I44" s="5"/>
      <c r="J44" s="6" t="s">
        <v>11</v>
      </c>
      <c r="K44" s="5">
        <f>D44-G44</f>
        <v>210</v>
      </c>
    </row>
    <row r="45" spans="1:11" s="7" customFormat="1" ht="44.25" customHeight="1" x14ac:dyDescent="0.3">
      <c r="A45" s="3" t="s">
        <v>21</v>
      </c>
      <c r="B45" s="3" t="s">
        <v>283</v>
      </c>
      <c r="C45" s="3" t="s">
        <v>213</v>
      </c>
      <c r="D45" s="3">
        <v>2302.5</v>
      </c>
      <c r="E45" s="4"/>
      <c r="F45" s="5"/>
      <c r="G45" s="5">
        <v>0</v>
      </c>
      <c r="H45" s="5"/>
      <c r="I45" s="5"/>
      <c r="J45" s="6" t="s">
        <v>11</v>
      </c>
      <c r="K45" s="5">
        <f>D45-G45</f>
        <v>2302.5</v>
      </c>
    </row>
    <row r="46" spans="1:11" s="7" customFormat="1" ht="41.25" customHeight="1" x14ac:dyDescent="0.3">
      <c r="A46" s="3" t="s">
        <v>284</v>
      </c>
      <c r="B46" s="3" t="s">
        <v>285</v>
      </c>
      <c r="C46" s="3" t="s">
        <v>213</v>
      </c>
      <c r="D46" s="3">
        <v>85</v>
      </c>
      <c r="E46" s="4"/>
      <c r="F46" s="5"/>
      <c r="G46" s="5">
        <v>0</v>
      </c>
      <c r="H46" s="5"/>
      <c r="I46" s="5"/>
      <c r="J46" s="6" t="s">
        <v>11</v>
      </c>
      <c r="K46" s="5">
        <f>D46-G46</f>
        <v>85</v>
      </c>
    </row>
    <row r="47" spans="1:11" s="7" customFormat="1" ht="41.25" customHeight="1" x14ac:dyDescent="0.3">
      <c r="A47" s="3" t="s">
        <v>286</v>
      </c>
      <c r="B47" s="3" t="s">
        <v>283</v>
      </c>
      <c r="C47" s="3" t="s">
        <v>213</v>
      </c>
      <c r="D47" s="3">
        <v>3243.03</v>
      </c>
      <c r="E47" s="4"/>
      <c r="F47" s="5"/>
      <c r="G47" s="5">
        <v>0</v>
      </c>
      <c r="H47" s="5"/>
      <c r="I47" s="5"/>
      <c r="J47" s="6" t="s">
        <v>11</v>
      </c>
      <c r="K47" s="5">
        <f>D47-G47</f>
        <v>3243.03</v>
      </c>
    </row>
    <row r="48" spans="1:11" s="7" customFormat="1" ht="49.5" customHeight="1" x14ac:dyDescent="0.3">
      <c r="A48" s="3" t="s">
        <v>287</v>
      </c>
      <c r="B48" s="3" t="s">
        <v>288</v>
      </c>
      <c r="C48" s="3" t="s">
        <v>289</v>
      </c>
      <c r="D48" s="3">
        <v>29845</v>
      </c>
      <c r="E48" s="4"/>
      <c r="F48" s="5"/>
      <c r="G48" s="5">
        <v>3517</v>
      </c>
      <c r="H48" s="5"/>
      <c r="I48" s="5"/>
      <c r="J48" s="6" t="s">
        <v>11</v>
      </c>
      <c r="K48" s="5">
        <f>D48-G48</f>
        <v>26328</v>
      </c>
    </row>
    <row r="49" spans="1:11" s="7" customFormat="1" ht="49.5" customHeight="1" x14ac:dyDescent="0.3">
      <c r="A49" s="3" t="s">
        <v>290</v>
      </c>
      <c r="B49" s="3" t="s">
        <v>291</v>
      </c>
      <c r="C49" s="3" t="s">
        <v>292</v>
      </c>
      <c r="D49" s="3">
        <v>150</v>
      </c>
      <c r="E49" s="4"/>
      <c r="F49" s="5"/>
      <c r="G49" s="5">
        <v>150</v>
      </c>
      <c r="H49" s="5"/>
      <c r="I49" s="5"/>
      <c r="J49" s="6" t="s">
        <v>11</v>
      </c>
      <c r="K49" s="5">
        <f>D49-G49</f>
        <v>0</v>
      </c>
    </row>
    <row r="50" spans="1:11" s="7" customFormat="1" ht="54.75" customHeight="1" x14ac:dyDescent="0.3">
      <c r="A50" s="3" t="s">
        <v>293</v>
      </c>
      <c r="B50" s="3" t="s">
        <v>294</v>
      </c>
      <c r="C50" s="3" t="s">
        <v>295</v>
      </c>
      <c r="D50" s="3">
        <v>52500</v>
      </c>
      <c r="E50" s="4"/>
      <c r="F50" s="5"/>
      <c r="G50" s="3">
        <v>52500</v>
      </c>
      <c r="H50" s="5"/>
      <c r="I50" s="5"/>
      <c r="J50" s="6" t="s">
        <v>11</v>
      </c>
      <c r="K50" s="5">
        <f>D50-G50</f>
        <v>0</v>
      </c>
    </row>
    <row r="51" spans="1:11" s="7" customFormat="1" ht="41.25" customHeight="1" x14ac:dyDescent="0.3">
      <c r="A51" s="3" t="s">
        <v>293</v>
      </c>
      <c r="B51" s="3" t="s">
        <v>296</v>
      </c>
      <c r="C51" s="3" t="s">
        <v>297</v>
      </c>
      <c r="D51" s="3">
        <v>30000</v>
      </c>
      <c r="E51" s="4"/>
      <c r="F51" s="5"/>
      <c r="G51" s="3">
        <v>30000</v>
      </c>
      <c r="H51" s="5"/>
      <c r="I51" s="5"/>
      <c r="J51" s="6" t="s">
        <v>11</v>
      </c>
      <c r="K51" s="5">
        <f>D51-G51</f>
        <v>0</v>
      </c>
    </row>
    <row r="52" spans="1:11" s="7" customFormat="1" ht="60.75" customHeight="1" x14ac:dyDescent="0.3">
      <c r="A52" s="3" t="s">
        <v>293</v>
      </c>
      <c r="B52" s="3" t="s">
        <v>379</v>
      </c>
      <c r="C52" s="3" t="s">
        <v>299</v>
      </c>
      <c r="D52" s="3">
        <v>306000</v>
      </c>
      <c r="E52" s="4"/>
      <c r="F52" s="5"/>
      <c r="G52" s="5">
        <v>0</v>
      </c>
      <c r="H52" s="5"/>
      <c r="I52" s="5"/>
      <c r="J52" s="6" t="s">
        <v>11</v>
      </c>
      <c r="K52" s="5">
        <f>D52-G52</f>
        <v>306000</v>
      </c>
    </row>
    <row r="53" spans="1:11" s="7" customFormat="1" ht="45" customHeight="1" x14ac:dyDescent="0.3">
      <c r="A53" s="3" t="s">
        <v>300</v>
      </c>
      <c r="B53" s="3" t="s">
        <v>301</v>
      </c>
      <c r="C53" s="3" t="s">
        <v>302</v>
      </c>
      <c r="D53" s="3">
        <v>356.13</v>
      </c>
      <c r="E53" s="4"/>
      <c r="F53" s="5"/>
      <c r="G53" s="3">
        <v>356.13</v>
      </c>
      <c r="H53" s="5"/>
      <c r="I53" s="5"/>
      <c r="J53" s="6" t="s">
        <v>11</v>
      </c>
      <c r="K53" s="5">
        <f>D53-G53</f>
        <v>0</v>
      </c>
    </row>
    <row r="54" spans="1:11" s="7" customFormat="1" ht="42.75" customHeight="1" x14ac:dyDescent="0.3">
      <c r="A54" s="3" t="s">
        <v>303</v>
      </c>
      <c r="B54" s="3" t="s">
        <v>304</v>
      </c>
      <c r="C54" s="3" t="s">
        <v>305</v>
      </c>
      <c r="D54" s="3">
        <v>564.63</v>
      </c>
      <c r="E54" s="4"/>
      <c r="F54" s="5"/>
      <c r="G54" s="3">
        <v>564.63</v>
      </c>
      <c r="H54" s="5"/>
      <c r="I54" s="5"/>
      <c r="J54" s="6" t="s">
        <v>11</v>
      </c>
      <c r="K54" s="5">
        <f>D54-G54</f>
        <v>0</v>
      </c>
    </row>
    <row r="55" spans="1:11" s="7" customFormat="1" ht="42.75" customHeight="1" x14ac:dyDescent="0.3">
      <c r="A55" s="3" t="s">
        <v>306</v>
      </c>
      <c r="B55" s="3" t="s">
        <v>382</v>
      </c>
      <c r="C55" s="3" t="s">
        <v>307</v>
      </c>
      <c r="D55" s="3">
        <v>5145</v>
      </c>
      <c r="E55" s="4"/>
      <c r="F55" s="5"/>
      <c r="G55" s="3">
        <v>5145</v>
      </c>
      <c r="H55" s="5"/>
      <c r="I55" s="5"/>
      <c r="J55" s="6" t="s">
        <v>11</v>
      </c>
      <c r="K55" s="5">
        <f>D55-G55</f>
        <v>0</v>
      </c>
    </row>
    <row r="56" spans="1:11" s="7" customFormat="1" ht="47.25" customHeight="1" x14ac:dyDescent="0.3">
      <c r="A56" s="3" t="s">
        <v>306</v>
      </c>
      <c r="B56" s="3" t="s">
        <v>381</v>
      </c>
      <c r="C56" s="3" t="s">
        <v>308</v>
      </c>
      <c r="D56" s="3">
        <v>324</v>
      </c>
      <c r="E56" s="4"/>
      <c r="F56" s="5"/>
      <c r="G56" s="5">
        <v>324</v>
      </c>
      <c r="H56" s="5"/>
      <c r="I56" s="5"/>
      <c r="J56" s="6" t="s">
        <v>11</v>
      </c>
      <c r="K56" s="5">
        <f>D56-G56</f>
        <v>0</v>
      </c>
    </row>
    <row r="57" spans="1:11" s="7" customFormat="1" ht="48.75" customHeight="1" x14ac:dyDescent="0.3">
      <c r="A57" s="3" t="s">
        <v>309</v>
      </c>
      <c r="B57" s="3" t="s">
        <v>380</v>
      </c>
      <c r="C57" s="3" t="s">
        <v>310</v>
      </c>
      <c r="D57" s="3">
        <v>72.25</v>
      </c>
      <c r="E57" s="4"/>
      <c r="F57" s="5"/>
      <c r="G57" s="3">
        <v>72.25</v>
      </c>
      <c r="H57" s="5"/>
      <c r="I57" s="5"/>
      <c r="J57" s="6" t="s">
        <v>11</v>
      </c>
      <c r="K57" s="5">
        <f>D57-G57</f>
        <v>0</v>
      </c>
    </row>
    <row r="58" spans="1:11" s="13" customFormat="1" ht="44.25" customHeight="1" x14ac:dyDescent="0.3">
      <c r="A58" s="3" t="s">
        <v>311</v>
      </c>
      <c r="B58" s="3" t="s">
        <v>383</v>
      </c>
      <c r="C58" s="3" t="s">
        <v>312</v>
      </c>
      <c r="D58" s="5">
        <v>1.95</v>
      </c>
      <c r="E58" s="4"/>
      <c r="F58" s="5"/>
      <c r="G58" s="5">
        <v>1.95</v>
      </c>
      <c r="H58" s="5"/>
      <c r="I58" s="5"/>
      <c r="J58" s="6" t="s">
        <v>11</v>
      </c>
      <c r="K58" s="5">
        <f>D58-G58</f>
        <v>0</v>
      </c>
    </row>
    <row r="59" spans="1:11" s="13" customFormat="1" ht="45.75" customHeight="1" x14ac:dyDescent="0.3">
      <c r="A59" s="3" t="s">
        <v>300</v>
      </c>
      <c r="B59" s="3" t="s">
        <v>384</v>
      </c>
      <c r="C59" s="3" t="s">
        <v>313</v>
      </c>
      <c r="D59" s="5">
        <v>200</v>
      </c>
      <c r="E59" s="4"/>
      <c r="F59" s="5"/>
      <c r="G59" s="5">
        <v>200</v>
      </c>
      <c r="H59" s="5"/>
      <c r="I59" s="5"/>
      <c r="J59" s="6" t="s">
        <v>11</v>
      </c>
      <c r="K59" s="5">
        <f>D59-G59</f>
        <v>0</v>
      </c>
    </row>
    <row r="60" spans="1:11" s="13" customFormat="1" ht="44.25" customHeight="1" x14ac:dyDescent="0.3">
      <c r="A60" s="3" t="s">
        <v>309</v>
      </c>
      <c r="B60" s="3" t="s">
        <v>385</v>
      </c>
      <c r="C60" s="3" t="s">
        <v>314</v>
      </c>
      <c r="D60" s="5">
        <v>8</v>
      </c>
      <c r="E60" s="4"/>
      <c r="F60" s="5"/>
      <c r="G60" s="5">
        <v>8</v>
      </c>
      <c r="H60" s="5"/>
      <c r="I60" s="5"/>
      <c r="J60" s="6" t="s">
        <v>11</v>
      </c>
      <c r="K60" s="5">
        <f>D60-G60</f>
        <v>0</v>
      </c>
    </row>
    <row r="61" spans="1:11" s="13" customFormat="1" ht="40.5" customHeight="1" x14ac:dyDescent="0.3">
      <c r="A61" s="3" t="s">
        <v>290</v>
      </c>
      <c r="B61" s="3" t="s">
        <v>315</v>
      </c>
      <c r="C61" s="3" t="s">
        <v>316</v>
      </c>
      <c r="D61" s="5">
        <v>3080</v>
      </c>
      <c r="E61" s="4"/>
      <c r="F61" s="5"/>
      <c r="G61" s="5">
        <v>294</v>
      </c>
      <c r="H61" s="5"/>
      <c r="I61" s="5"/>
      <c r="J61" s="6" t="s">
        <v>11</v>
      </c>
      <c r="K61" s="5">
        <f>D61-G61</f>
        <v>2786</v>
      </c>
    </row>
    <row r="62" spans="1:11" s="13" customFormat="1" ht="45.75" customHeight="1" x14ac:dyDescent="0.3">
      <c r="A62" s="3" t="s">
        <v>290</v>
      </c>
      <c r="B62" s="3" t="s">
        <v>317</v>
      </c>
      <c r="C62" s="3" t="s">
        <v>318</v>
      </c>
      <c r="D62" s="5">
        <v>365.52</v>
      </c>
      <c r="E62" s="4"/>
      <c r="F62" s="5"/>
      <c r="G62" s="5">
        <v>30.46</v>
      </c>
      <c r="H62" s="5"/>
      <c r="I62" s="5"/>
      <c r="J62" s="6" t="s">
        <v>11</v>
      </c>
      <c r="K62" s="5">
        <f>D62-G62</f>
        <v>335.06</v>
      </c>
    </row>
    <row r="63" spans="1:11" s="13" customFormat="1" ht="48" customHeight="1" x14ac:dyDescent="0.3">
      <c r="A63" s="3" t="s">
        <v>319</v>
      </c>
      <c r="B63" s="3" t="s">
        <v>320</v>
      </c>
      <c r="C63" s="12" t="s">
        <v>321</v>
      </c>
      <c r="D63" s="5">
        <v>25000</v>
      </c>
      <c r="E63" s="4"/>
      <c r="F63" s="5"/>
      <c r="G63" s="8">
        <v>4813.3900000000003</v>
      </c>
      <c r="H63" s="5"/>
      <c r="I63" s="5"/>
      <c r="J63" s="6" t="s">
        <v>11</v>
      </c>
      <c r="K63" s="5">
        <f>D63-G63</f>
        <v>20186.61</v>
      </c>
    </row>
    <row r="64" spans="1:11" s="13" customFormat="1" ht="39.950000000000003" customHeight="1" x14ac:dyDescent="0.3">
      <c r="A64" s="10"/>
      <c r="B64" s="10"/>
      <c r="C64" s="10"/>
      <c r="D64" s="28"/>
      <c r="E64" s="10"/>
      <c r="F64" s="10"/>
      <c r="G64" s="11"/>
      <c r="H64" s="10"/>
      <c r="I64" s="10"/>
      <c r="J64" s="10"/>
      <c r="K64" s="10"/>
    </row>
    <row r="65" spans="1:11" s="13" customFormat="1" ht="45" customHeight="1" x14ac:dyDescent="0.3">
      <c r="A65" s="3" t="s">
        <v>13</v>
      </c>
      <c r="B65" s="3" t="s">
        <v>14</v>
      </c>
      <c r="C65" s="12" t="s">
        <v>18</v>
      </c>
      <c r="D65" s="5">
        <v>1680</v>
      </c>
      <c r="E65" s="4"/>
      <c r="F65" s="5"/>
      <c r="G65" s="5">
        <f>125+125</f>
        <v>250</v>
      </c>
      <c r="H65" s="5"/>
      <c r="I65" s="5"/>
      <c r="J65" s="6" t="s">
        <v>12</v>
      </c>
      <c r="K65" s="5">
        <f t="shared" ref="K65:K127" si="0">D65-G65</f>
        <v>1430</v>
      </c>
    </row>
    <row r="66" spans="1:11" s="13" customFormat="1" ht="45" customHeight="1" x14ac:dyDescent="0.3">
      <c r="A66" s="3" t="s">
        <v>28</v>
      </c>
      <c r="B66" s="3" t="s">
        <v>14</v>
      </c>
      <c r="C66" s="12" t="s">
        <v>29</v>
      </c>
      <c r="D66" s="5">
        <v>13560</v>
      </c>
      <c r="E66" s="4"/>
      <c r="F66" s="5"/>
      <c r="G66" s="5">
        <f>548+577.52</f>
        <v>1125.52</v>
      </c>
      <c r="H66" s="5"/>
      <c r="I66" s="5"/>
      <c r="J66" s="6" t="s">
        <v>12</v>
      </c>
      <c r="K66" s="5">
        <f t="shared" si="0"/>
        <v>12434.48</v>
      </c>
    </row>
    <row r="67" spans="1:11" s="13" customFormat="1" ht="45" customHeight="1" x14ac:dyDescent="0.3">
      <c r="A67" s="3" t="s">
        <v>30</v>
      </c>
      <c r="B67" s="3" t="s">
        <v>31</v>
      </c>
      <c r="C67" s="12" t="s">
        <v>16</v>
      </c>
      <c r="D67" s="5">
        <v>172108.5</v>
      </c>
      <c r="E67" s="4"/>
      <c r="F67" s="5"/>
      <c r="G67" s="8">
        <f>1500+1500+1500+1500</f>
        <v>6000</v>
      </c>
      <c r="H67" s="5"/>
      <c r="I67" s="5"/>
      <c r="J67" s="6" t="s">
        <v>12</v>
      </c>
      <c r="K67" s="5">
        <f t="shared" si="0"/>
        <v>166108.5</v>
      </c>
    </row>
    <row r="68" spans="1:11" s="13" customFormat="1" ht="45" customHeight="1" x14ac:dyDescent="0.3">
      <c r="A68" s="9" t="s">
        <v>19</v>
      </c>
      <c r="B68" s="3" t="s">
        <v>32</v>
      </c>
      <c r="C68" s="12" t="s">
        <v>18</v>
      </c>
      <c r="D68" s="5">
        <v>635</v>
      </c>
      <c r="E68" s="4"/>
      <c r="F68" s="5"/>
      <c r="G68" s="8">
        <f>635</f>
        <v>635</v>
      </c>
      <c r="H68" s="5"/>
      <c r="I68" s="5"/>
      <c r="J68" s="6" t="s">
        <v>12</v>
      </c>
      <c r="K68" s="5">
        <f t="shared" si="0"/>
        <v>0</v>
      </c>
    </row>
    <row r="69" spans="1:11" s="13" customFormat="1" ht="45" customHeight="1" x14ac:dyDescent="0.3">
      <c r="A69" s="9" t="s">
        <v>33</v>
      </c>
      <c r="B69" s="3" t="s">
        <v>34</v>
      </c>
      <c r="C69" s="12" t="s">
        <v>35</v>
      </c>
      <c r="D69" s="5">
        <v>750</v>
      </c>
      <c r="E69" s="4"/>
      <c r="F69" s="5"/>
      <c r="G69" s="8">
        <v>750</v>
      </c>
      <c r="H69" s="5"/>
      <c r="I69" s="5"/>
      <c r="J69" s="6" t="s">
        <v>12</v>
      </c>
      <c r="K69" s="5">
        <f t="shared" si="0"/>
        <v>0</v>
      </c>
    </row>
    <row r="70" spans="1:11" s="13" customFormat="1" ht="45" customHeight="1" x14ac:dyDescent="0.3">
      <c r="A70" s="9" t="s">
        <v>36</v>
      </c>
      <c r="B70" s="3" t="s">
        <v>37</v>
      </c>
      <c r="C70" s="12" t="s">
        <v>18</v>
      </c>
      <c r="D70" s="5">
        <v>3546</v>
      </c>
      <c r="E70" s="4"/>
      <c r="F70" s="5"/>
      <c r="G70" s="8">
        <v>3546</v>
      </c>
      <c r="H70" s="5"/>
      <c r="I70" s="5"/>
      <c r="J70" s="6" t="s">
        <v>12</v>
      </c>
      <c r="K70" s="5">
        <f t="shared" si="0"/>
        <v>0</v>
      </c>
    </row>
    <row r="71" spans="1:11" s="13" customFormat="1" ht="45" customHeight="1" x14ac:dyDescent="0.3">
      <c r="A71" s="9" t="s">
        <v>25</v>
      </c>
      <c r="B71" s="3" t="s">
        <v>38</v>
      </c>
      <c r="C71" s="12" t="s">
        <v>18</v>
      </c>
      <c r="D71" s="5">
        <v>587.63</v>
      </c>
      <c r="E71" s="4"/>
      <c r="F71" s="5"/>
      <c r="G71" s="8">
        <v>587.63</v>
      </c>
      <c r="H71" s="5"/>
      <c r="I71" s="5"/>
      <c r="J71" s="6" t="s">
        <v>12</v>
      </c>
      <c r="K71" s="5">
        <f t="shared" si="0"/>
        <v>0</v>
      </c>
    </row>
    <row r="72" spans="1:11" s="13" customFormat="1" ht="45" customHeight="1" x14ac:dyDescent="0.3">
      <c r="A72" s="38" t="s">
        <v>23</v>
      </c>
      <c r="B72" s="3" t="s">
        <v>39</v>
      </c>
      <c r="C72" s="12" t="s">
        <v>24</v>
      </c>
      <c r="D72" s="5">
        <v>2500</v>
      </c>
      <c r="E72" s="4"/>
      <c r="F72" s="5"/>
      <c r="G72" s="8">
        <v>0</v>
      </c>
      <c r="H72" s="5"/>
      <c r="I72" s="5"/>
      <c r="J72" s="6" t="s">
        <v>12</v>
      </c>
      <c r="K72" s="5">
        <f t="shared" si="0"/>
        <v>2500</v>
      </c>
    </row>
    <row r="73" spans="1:11" s="13" customFormat="1" ht="45" customHeight="1" x14ac:dyDescent="0.3">
      <c r="A73" s="9" t="s">
        <v>40</v>
      </c>
      <c r="B73" s="3" t="s">
        <v>41</v>
      </c>
      <c r="C73" s="12" t="s">
        <v>18</v>
      </c>
      <c r="D73" s="5">
        <v>2000</v>
      </c>
      <c r="E73" s="4"/>
      <c r="F73" s="5"/>
      <c r="G73" s="8">
        <v>2000</v>
      </c>
      <c r="H73" s="5"/>
      <c r="I73" s="5"/>
      <c r="J73" s="6" t="s">
        <v>12</v>
      </c>
      <c r="K73" s="5">
        <f t="shared" si="0"/>
        <v>0</v>
      </c>
    </row>
    <row r="74" spans="1:11" s="13" customFormat="1" ht="45" customHeight="1" x14ac:dyDescent="0.3">
      <c r="A74" s="9" t="s">
        <v>23</v>
      </c>
      <c r="B74" s="3" t="s">
        <v>42</v>
      </c>
      <c r="C74" s="12" t="s">
        <v>24</v>
      </c>
      <c r="D74" s="5">
        <v>320</v>
      </c>
      <c r="E74" s="4"/>
      <c r="F74" s="5"/>
      <c r="G74" s="8">
        <v>0</v>
      </c>
      <c r="H74" s="5"/>
      <c r="I74" s="5"/>
      <c r="J74" s="6" t="s">
        <v>12</v>
      </c>
      <c r="K74" s="5">
        <f t="shared" si="0"/>
        <v>320</v>
      </c>
    </row>
    <row r="75" spans="1:11" s="13" customFormat="1" ht="45" customHeight="1" x14ac:dyDescent="0.3">
      <c r="A75" s="9" t="s">
        <v>44</v>
      </c>
      <c r="B75" s="3" t="s">
        <v>43</v>
      </c>
      <c r="C75" s="12" t="s">
        <v>24</v>
      </c>
      <c r="D75" s="5">
        <v>288</v>
      </c>
      <c r="E75" s="4"/>
      <c r="F75" s="5"/>
      <c r="G75" s="8">
        <v>0</v>
      </c>
      <c r="H75" s="5"/>
      <c r="I75" s="5"/>
      <c r="J75" s="6" t="s">
        <v>12</v>
      </c>
      <c r="K75" s="5">
        <f t="shared" si="0"/>
        <v>288</v>
      </c>
    </row>
    <row r="76" spans="1:11" s="13" customFormat="1" ht="45" customHeight="1" x14ac:dyDescent="0.3">
      <c r="A76" s="9" t="s">
        <v>45</v>
      </c>
      <c r="B76" s="3" t="s">
        <v>46</v>
      </c>
      <c r="C76" s="12" t="s">
        <v>18</v>
      </c>
      <c r="D76" s="5">
        <v>300</v>
      </c>
      <c r="E76" s="4"/>
      <c r="F76" s="5"/>
      <c r="G76" s="8">
        <v>300</v>
      </c>
      <c r="H76" s="5"/>
      <c r="I76" s="5"/>
      <c r="J76" s="6" t="s">
        <v>12</v>
      </c>
      <c r="K76" s="5">
        <f t="shared" si="0"/>
        <v>0</v>
      </c>
    </row>
    <row r="77" spans="1:11" s="13" customFormat="1" ht="45" customHeight="1" x14ac:dyDescent="0.3">
      <c r="A77" s="9" t="s">
        <v>15</v>
      </c>
      <c r="B77" s="3" t="s">
        <v>47</v>
      </c>
      <c r="C77" s="12" t="s">
        <v>16</v>
      </c>
      <c r="D77" s="5">
        <v>1022.37</v>
      </c>
      <c r="E77" s="4"/>
      <c r="F77" s="5"/>
      <c r="G77" s="8">
        <v>1022.37</v>
      </c>
      <c r="H77" s="5"/>
      <c r="I77" s="5"/>
      <c r="J77" s="6" t="s">
        <v>12</v>
      </c>
      <c r="K77" s="5">
        <f t="shared" si="0"/>
        <v>0</v>
      </c>
    </row>
    <row r="78" spans="1:11" s="13" customFormat="1" ht="45" customHeight="1" x14ac:dyDescent="0.3">
      <c r="A78" s="9" t="s">
        <v>36</v>
      </c>
      <c r="B78" s="3" t="s">
        <v>48</v>
      </c>
      <c r="C78" s="12" t="s">
        <v>18</v>
      </c>
      <c r="D78" s="5">
        <v>650</v>
      </c>
      <c r="E78" s="4"/>
      <c r="F78" s="5"/>
      <c r="G78" s="8">
        <v>650</v>
      </c>
      <c r="H78" s="5"/>
      <c r="I78" s="5"/>
      <c r="J78" s="6" t="s">
        <v>12</v>
      </c>
      <c r="K78" s="5">
        <f t="shared" si="0"/>
        <v>0</v>
      </c>
    </row>
    <row r="79" spans="1:11" s="20" customFormat="1" ht="45" customHeight="1" thickBot="1" x14ac:dyDescent="0.35">
      <c r="A79" s="19" t="s">
        <v>49</v>
      </c>
      <c r="B79" s="14" t="s">
        <v>50</v>
      </c>
      <c r="C79" s="12" t="s">
        <v>18</v>
      </c>
      <c r="D79" s="16">
        <v>1250</v>
      </c>
      <c r="E79" s="17"/>
      <c r="F79" s="16"/>
      <c r="G79" s="18">
        <v>0</v>
      </c>
      <c r="H79" s="16"/>
      <c r="I79" s="16"/>
      <c r="J79" s="6" t="s">
        <v>12</v>
      </c>
      <c r="K79" s="5">
        <f t="shared" si="0"/>
        <v>1250</v>
      </c>
    </row>
    <row r="80" spans="1:11" s="13" customFormat="1" ht="45" customHeight="1" x14ac:dyDescent="0.3">
      <c r="A80" s="21" t="s">
        <v>22</v>
      </c>
      <c r="B80" s="22" t="s">
        <v>51</v>
      </c>
      <c r="C80" s="12" t="s">
        <v>18</v>
      </c>
      <c r="D80" s="24">
        <v>1530</v>
      </c>
      <c r="E80" s="25"/>
      <c r="F80" s="24"/>
      <c r="G80" s="29">
        <f>1190+340</f>
        <v>1530</v>
      </c>
      <c r="H80" s="24"/>
      <c r="I80" s="24"/>
      <c r="J80" s="6" t="s">
        <v>12</v>
      </c>
      <c r="K80" s="5">
        <f t="shared" si="0"/>
        <v>0</v>
      </c>
    </row>
    <row r="81" spans="1:11" s="13" customFormat="1" ht="45" customHeight="1" x14ac:dyDescent="0.3">
      <c r="A81" s="9" t="s">
        <v>52</v>
      </c>
      <c r="B81" s="3" t="s">
        <v>53</v>
      </c>
      <c r="C81" s="12" t="s">
        <v>18</v>
      </c>
      <c r="D81" s="5">
        <v>300</v>
      </c>
      <c r="E81" s="4"/>
      <c r="F81" s="5"/>
      <c r="G81" s="5">
        <v>300</v>
      </c>
      <c r="H81" s="5"/>
      <c r="I81" s="5"/>
      <c r="J81" s="6" t="s">
        <v>12</v>
      </c>
      <c r="K81" s="5">
        <f t="shared" si="0"/>
        <v>0</v>
      </c>
    </row>
    <row r="82" spans="1:11" s="13" customFormat="1" ht="45" customHeight="1" x14ac:dyDescent="0.3">
      <c r="A82" s="9" t="s">
        <v>17</v>
      </c>
      <c r="B82" s="3" t="s">
        <v>54</v>
      </c>
      <c r="C82" s="12" t="s">
        <v>18</v>
      </c>
      <c r="D82" s="5">
        <v>2154.6</v>
      </c>
      <c r="E82" s="4"/>
      <c r="F82" s="5"/>
      <c r="G82" s="5">
        <v>2154.6</v>
      </c>
      <c r="H82" s="5"/>
      <c r="I82" s="5"/>
      <c r="J82" s="6" t="s">
        <v>12</v>
      </c>
      <c r="K82" s="5">
        <f t="shared" si="0"/>
        <v>0</v>
      </c>
    </row>
    <row r="83" spans="1:11" s="13" customFormat="1" ht="45" customHeight="1" x14ac:dyDescent="0.3">
      <c r="A83" s="9" t="s">
        <v>55</v>
      </c>
      <c r="B83" s="3" t="s">
        <v>56</v>
      </c>
      <c r="C83" s="12" t="s">
        <v>18</v>
      </c>
      <c r="D83" s="5">
        <v>390</v>
      </c>
      <c r="E83" s="4"/>
      <c r="F83" s="5"/>
      <c r="G83" s="5">
        <v>390</v>
      </c>
      <c r="H83" s="5"/>
      <c r="I83" s="5"/>
      <c r="J83" s="6" t="s">
        <v>12</v>
      </c>
      <c r="K83" s="5">
        <f t="shared" si="0"/>
        <v>0</v>
      </c>
    </row>
    <row r="84" spans="1:11" s="13" customFormat="1" ht="45" customHeight="1" x14ac:dyDescent="0.3">
      <c r="A84" s="9" t="s">
        <v>57</v>
      </c>
      <c r="B84" s="3" t="s">
        <v>58</v>
      </c>
      <c r="C84" s="12" t="s">
        <v>18</v>
      </c>
      <c r="D84" s="5">
        <v>2087.6</v>
      </c>
      <c r="E84" s="4"/>
      <c r="F84" s="5"/>
      <c r="G84" s="5">
        <v>2087.6</v>
      </c>
      <c r="H84" s="5"/>
      <c r="I84" s="5"/>
      <c r="J84" s="6" t="s">
        <v>12</v>
      </c>
      <c r="K84" s="5">
        <f t="shared" si="0"/>
        <v>0</v>
      </c>
    </row>
    <row r="85" spans="1:11" s="13" customFormat="1" ht="45" customHeight="1" x14ac:dyDescent="0.3">
      <c r="A85" s="9" t="s">
        <v>59</v>
      </c>
      <c r="B85" s="3" t="s">
        <v>60</v>
      </c>
      <c r="C85" s="12" t="s">
        <v>18</v>
      </c>
      <c r="D85" s="5">
        <v>250</v>
      </c>
      <c r="E85" s="4"/>
      <c r="F85" s="5"/>
      <c r="G85" s="5">
        <v>250</v>
      </c>
      <c r="H85" s="5"/>
      <c r="I85" s="5"/>
      <c r="J85" s="6" t="s">
        <v>12</v>
      </c>
      <c r="K85" s="5">
        <f t="shared" si="0"/>
        <v>0</v>
      </c>
    </row>
    <row r="86" spans="1:11" s="13" customFormat="1" ht="45" customHeight="1" x14ac:dyDescent="0.3">
      <c r="A86" s="9" t="s">
        <v>61</v>
      </c>
      <c r="B86" s="3" t="s">
        <v>62</v>
      </c>
      <c r="C86" s="12" t="s">
        <v>18</v>
      </c>
      <c r="D86" s="5">
        <v>126</v>
      </c>
      <c r="E86" s="4"/>
      <c r="F86" s="5"/>
      <c r="G86" s="5">
        <v>126</v>
      </c>
      <c r="H86" s="5"/>
      <c r="I86" s="5"/>
      <c r="J86" s="6" t="s">
        <v>12</v>
      </c>
      <c r="K86" s="5">
        <f t="shared" si="0"/>
        <v>0</v>
      </c>
    </row>
    <row r="87" spans="1:11" s="13" customFormat="1" ht="45" customHeight="1" x14ac:dyDescent="0.3">
      <c r="A87" s="9" t="s">
        <v>63</v>
      </c>
      <c r="B87" s="3" t="s">
        <v>64</v>
      </c>
      <c r="C87" s="12" t="s">
        <v>18</v>
      </c>
      <c r="D87" s="5">
        <v>4627.5</v>
      </c>
      <c r="E87" s="4"/>
      <c r="F87" s="5"/>
      <c r="G87" s="5">
        <v>4627.5</v>
      </c>
      <c r="H87" s="5"/>
      <c r="I87" s="5"/>
      <c r="J87" s="6" t="s">
        <v>12</v>
      </c>
      <c r="K87" s="5">
        <f t="shared" si="0"/>
        <v>0</v>
      </c>
    </row>
    <row r="88" spans="1:11" s="13" customFormat="1" ht="45" customHeight="1" x14ac:dyDescent="0.3">
      <c r="A88" s="9" t="s">
        <v>21</v>
      </c>
      <c r="B88" s="3" t="s">
        <v>65</v>
      </c>
      <c r="C88" s="12" t="s">
        <v>18</v>
      </c>
      <c r="D88" s="5">
        <v>11218.5</v>
      </c>
      <c r="E88" s="4"/>
      <c r="F88" s="5"/>
      <c r="G88" s="5">
        <f>1817.3</f>
        <v>1817.3</v>
      </c>
      <c r="H88" s="5"/>
      <c r="I88" s="5"/>
      <c r="J88" s="6" t="s">
        <v>12</v>
      </c>
      <c r="K88" s="5">
        <f t="shared" si="0"/>
        <v>9401.2000000000007</v>
      </c>
    </row>
    <row r="89" spans="1:11" s="13" customFormat="1" ht="45" customHeight="1" x14ac:dyDescent="0.3">
      <c r="A89" s="9" t="s">
        <v>66</v>
      </c>
      <c r="B89" s="3" t="s">
        <v>67</v>
      </c>
      <c r="C89" s="12" t="s">
        <v>18</v>
      </c>
      <c r="D89" s="5">
        <v>600</v>
      </c>
      <c r="E89" s="4"/>
      <c r="F89" s="5"/>
      <c r="G89" s="5">
        <v>600</v>
      </c>
      <c r="H89" s="5"/>
      <c r="I89" s="5"/>
      <c r="J89" s="6" t="s">
        <v>12</v>
      </c>
      <c r="K89" s="5">
        <f t="shared" si="0"/>
        <v>0</v>
      </c>
    </row>
    <row r="90" spans="1:11" s="13" customFormat="1" ht="45" customHeight="1" x14ac:dyDescent="0.3">
      <c r="A90" s="9" t="s">
        <v>19</v>
      </c>
      <c r="B90" s="3" t="s">
        <v>68</v>
      </c>
      <c r="C90" s="12" t="s">
        <v>18</v>
      </c>
      <c r="D90" s="5">
        <v>800</v>
      </c>
      <c r="E90" s="4"/>
      <c r="F90" s="5"/>
      <c r="G90" s="5">
        <v>800</v>
      </c>
      <c r="H90" s="5"/>
      <c r="I90" s="5"/>
      <c r="J90" s="6" t="s">
        <v>12</v>
      </c>
      <c r="K90" s="5">
        <f t="shared" si="0"/>
        <v>0</v>
      </c>
    </row>
    <row r="91" spans="1:11" s="13" customFormat="1" ht="45" customHeight="1" x14ac:dyDescent="0.3">
      <c r="A91" s="9" t="s">
        <v>20</v>
      </c>
      <c r="B91" s="3" t="s">
        <v>69</v>
      </c>
      <c r="C91" s="12" t="s">
        <v>18</v>
      </c>
      <c r="D91" s="5">
        <v>380</v>
      </c>
      <c r="E91" s="4"/>
      <c r="F91" s="5"/>
      <c r="G91" s="5">
        <v>380</v>
      </c>
      <c r="H91" s="5"/>
      <c r="I91" s="5"/>
      <c r="J91" s="6" t="s">
        <v>12</v>
      </c>
      <c r="K91" s="5">
        <f t="shared" si="0"/>
        <v>0</v>
      </c>
    </row>
    <row r="92" spans="1:11" s="13" customFormat="1" ht="45" customHeight="1" x14ac:dyDescent="0.3">
      <c r="A92" s="9" t="s">
        <v>70</v>
      </c>
      <c r="B92" s="3" t="s">
        <v>71</v>
      </c>
      <c r="C92" s="12" t="s">
        <v>18</v>
      </c>
      <c r="D92" s="5">
        <v>554.5</v>
      </c>
      <c r="E92" s="4"/>
      <c r="F92" s="5"/>
      <c r="G92" s="5">
        <v>554.5</v>
      </c>
      <c r="H92" s="5"/>
      <c r="I92" s="5"/>
      <c r="J92" s="6" t="s">
        <v>12</v>
      </c>
      <c r="K92" s="5">
        <f t="shared" si="0"/>
        <v>0</v>
      </c>
    </row>
    <row r="93" spans="1:11" s="13" customFormat="1" ht="45" customHeight="1" x14ac:dyDescent="0.3">
      <c r="A93" s="9" t="s">
        <v>70</v>
      </c>
      <c r="B93" s="3" t="s">
        <v>71</v>
      </c>
      <c r="C93" s="12" t="s">
        <v>18</v>
      </c>
      <c r="D93" s="5">
        <v>1193.75</v>
      </c>
      <c r="E93" s="4"/>
      <c r="F93" s="5"/>
      <c r="G93" s="5">
        <v>1193.75</v>
      </c>
      <c r="H93" s="5"/>
      <c r="I93" s="5"/>
      <c r="J93" s="6" t="s">
        <v>12</v>
      </c>
      <c r="K93" s="5">
        <f t="shared" si="0"/>
        <v>0</v>
      </c>
    </row>
    <row r="94" spans="1:11" s="13" customFormat="1" ht="45" customHeight="1" x14ac:dyDescent="0.3">
      <c r="A94" s="9" t="s">
        <v>72</v>
      </c>
      <c r="B94" s="3" t="s">
        <v>73</v>
      </c>
      <c r="C94" s="12" t="s">
        <v>18</v>
      </c>
      <c r="D94" s="5">
        <v>140</v>
      </c>
      <c r="E94" s="4"/>
      <c r="F94" s="5"/>
      <c r="G94" s="5">
        <v>140</v>
      </c>
      <c r="H94" s="5"/>
      <c r="I94" s="5"/>
      <c r="J94" s="6" t="s">
        <v>12</v>
      </c>
      <c r="K94" s="5">
        <f t="shared" si="0"/>
        <v>0</v>
      </c>
    </row>
    <row r="95" spans="1:11" s="13" customFormat="1" ht="45" customHeight="1" x14ac:dyDescent="0.3">
      <c r="A95" s="9" t="s">
        <v>74</v>
      </c>
      <c r="B95" s="3" t="s">
        <v>75</v>
      </c>
      <c r="C95" s="12" t="s">
        <v>18</v>
      </c>
      <c r="D95" s="5">
        <v>495</v>
      </c>
      <c r="E95" s="4"/>
      <c r="F95" s="5"/>
      <c r="G95" s="5">
        <v>495</v>
      </c>
      <c r="H95" s="5"/>
      <c r="I95" s="5"/>
      <c r="J95" s="6" t="s">
        <v>12</v>
      </c>
      <c r="K95" s="5">
        <f t="shared" si="0"/>
        <v>0</v>
      </c>
    </row>
    <row r="96" spans="1:11" s="13" customFormat="1" ht="45" customHeight="1" x14ac:dyDescent="0.3">
      <c r="A96" s="9" t="s">
        <v>57</v>
      </c>
      <c r="B96" s="3" t="s">
        <v>76</v>
      </c>
      <c r="C96" s="12" t="s">
        <v>18</v>
      </c>
      <c r="D96" s="5">
        <v>1681.5</v>
      </c>
      <c r="E96" s="4"/>
      <c r="F96" s="5"/>
      <c r="G96" s="5">
        <v>1681.5</v>
      </c>
      <c r="H96" s="5"/>
      <c r="I96" s="5"/>
      <c r="J96" s="6" t="s">
        <v>12</v>
      </c>
      <c r="K96" s="5">
        <f t="shared" si="0"/>
        <v>0</v>
      </c>
    </row>
    <row r="97" spans="1:11" s="13" customFormat="1" ht="45" customHeight="1" x14ac:dyDescent="0.3">
      <c r="A97" s="9" t="s">
        <v>77</v>
      </c>
      <c r="B97" s="3" t="s">
        <v>78</v>
      </c>
      <c r="C97" s="12" t="s">
        <v>18</v>
      </c>
      <c r="D97" s="5">
        <v>200</v>
      </c>
      <c r="E97" s="4"/>
      <c r="F97" s="5"/>
      <c r="G97" s="5">
        <v>200</v>
      </c>
      <c r="H97" s="5"/>
      <c r="I97" s="5"/>
      <c r="J97" s="6" t="s">
        <v>12</v>
      </c>
      <c r="K97" s="5">
        <f t="shared" si="0"/>
        <v>0</v>
      </c>
    </row>
    <row r="98" spans="1:11" s="13" customFormat="1" ht="45" customHeight="1" x14ac:dyDescent="0.3">
      <c r="A98" s="9" t="s">
        <v>79</v>
      </c>
      <c r="B98" s="3" t="s">
        <v>80</v>
      </c>
      <c r="C98" s="12" t="s">
        <v>81</v>
      </c>
      <c r="D98" s="5">
        <v>1288</v>
      </c>
      <c r="E98" s="4"/>
      <c r="F98" s="5"/>
      <c r="G98" s="5">
        <v>0</v>
      </c>
      <c r="H98" s="5"/>
      <c r="I98" s="5"/>
      <c r="J98" s="6" t="s">
        <v>12</v>
      </c>
      <c r="K98" s="5">
        <f t="shared" si="0"/>
        <v>1288</v>
      </c>
    </row>
    <row r="99" spans="1:11" s="13" customFormat="1" ht="45" customHeight="1" x14ac:dyDescent="0.3">
      <c r="A99" s="9" t="s">
        <v>82</v>
      </c>
      <c r="B99" s="3" t="s">
        <v>83</v>
      </c>
      <c r="C99" s="12" t="s">
        <v>81</v>
      </c>
      <c r="D99" s="5">
        <v>1320</v>
      </c>
      <c r="E99" s="4"/>
      <c r="F99" s="5"/>
      <c r="G99" s="5">
        <v>0</v>
      </c>
      <c r="H99" s="5"/>
      <c r="I99" s="5"/>
      <c r="J99" s="6" t="s">
        <v>12</v>
      </c>
      <c r="K99" s="5">
        <f t="shared" si="0"/>
        <v>1320</v>
      </c>
    </row>
    <row r="100" spans="1:11" s="13" customFormat="1" ht="45" customHeight="1" x14ac:dyDescent="0.3">
      <c r="A100" s="9" t="s">
        <v>84</v>
      </c>
      <c r="B100" s="3" t="s">
        <v>85</v>
      </c>
      <c r="C100" s="12" t="s">
        <v>18</v>
      </c>
      <c r="D100" s="5">
        <v>100</v>
      </c>
      <c r="E100" s="4"/>
      <c r="F100" s="5"/>
      <c r="G100" s="5">
        <v>0</v>
      </c>
      <c r="H100" s="5"/>
      <c r="I100" s="5"/>
      <c r="J100" s="6" t="s">
        <v>12</v>
      </c>
      <c r="K100" s="5">
        <f t="shared" si="0"/>
        <v>100</v>
      </c>
    </row>
    <row r="101" spans="1:11" s="13" customFormat="1" ht="45" customHeight="1" x14ac:dyDescent="0.3">
      <c r="A101" s="9" t="s">
        <v>155</v>
      </c>
      <c r="B101" s="3" t="s">
        <v>156</v>
      </c>
      <c r="C101" s="12" t="s">
        <v>160</v>
      </c>
      <c r="D101" s="5">
        <v>5294.8</v>
      </c>
      <c r="E101" s="4"/>
      <c r="F101" s="5"/>
      <c r="G101" s="5">
        <f>449.7+406.18</f>
        <v>855.88</v>
      </c>
      <c r="H101" s="5"/>
      <c r="I101" s="5"/>
      <c r="J101" s="6" t="s">
        <v>12</v>
      </c>
      <c r="K101" s="5">
        <f t="shared" si="0"/>
        <v>4438.92</v>
      </c>
    </row>
    <row r="102" spans="1:11" s="13" customFormat="1" ht="45" customHeight="1" x14ac:dyDescent="0.3">
      <c r="A102" s="9" t="s">
        <v>157</v>
      </c>
      <c r="B102" s="3" t="s">
        <v>158</v>
      </c>
      <c r="C102" s="12" t="s">
        <v>159</v>
      </c>
      <c r="D102" s="5">
        <v>13100</v>
      </c>
      <c r="E102" s="4"/>
      <c r="F102" s="5"/>
      <c r="G102" s="5">
        <f>182.72+434.32+752.83+402.9</f>
        <v>1772.77</v>
      </c>
      <c r="H102" s="5"/>
      <c r="I102" s="5"/>
      <c r="J102" s="6" t="s">
        <v>12</v>
      </c>
      <c r="K102" s="5">
        <f t="shared" si="0"/>
        <v>11327.23</v>
      </c>
    </row>
    <row r="103" spans="1:11" s="13" customFormat="1" ht="45" customHeight="1" x14ac:dyDescent="0.3">
      <c r="A103" s="9" t="s">
        <v>161</v>
      </c>
      <c r="B103" s="3" t="s">
        <v>162</v>
      </c>
      <c r="C103" s="12" t="s">
        <v>164</v>
      </c>
      <c r="D103" s="5">
        <v>16500</v>
      </c>
      <c r="E103" s="4"/>
      <c r="F103" s="5"/>
      <c r="G103" s="5">
        <v>0</v>
      </c>
      <c r="H103" s="5"/>
      <c r="I103" s="5"/>
      <c r="J103" s="6" t="s">
        <v>12</v>
      </c>
      <c r="K103" s="5">
        <f t="shared" si="0"/>
        <v>16500</v>
      </c>
    </row>
    <row r="104" spans="1:11" s="13" customFormat="1" ht="45" customHeight="1" x14ac:dyDescent="0.3">
      <c r="A104" s="9" t="s">
        <v>165</v>
      </c>
      <c r="B104" s="3" t="s">
        <v>166</v>
      </c>
      <c r="C104" s="12" t="s">
        <v>167</v>
      </c>
      <c r="D104" s="5">
        <v>2040</v>
      </c>
      <c r="E104" s="4"/>
      <c r="F104" s="5"/>
      <c r="G104" s="5">
        <v>0</v>
      </c>
      <c r="H104" s="5"/>
      <c r="I104" s="5"/>
      <c r="J104" s="6" t="s">
        <v>12</v>
      </c>
      <c r="K104" s="5">
        <f t="shared" si="0"/>
        <v>2040</v>
      </c>
    </row>
    <row r="105" spans="1:11" s="13" customFormat="1" ht="45" customHeight="1" x14ac:dyDescent="0.3">
      <c r="A105" s="9" t="s">
        <v>44</v>
      </c>
      <c r="B105" s="3" t="s">
        <v>168</v>
      </c>
      <c r="C105" s="12" t="s">
        <v>170</v>
      </c>
      <c r="D105" s="5">
        <v>1798</v>
      </c>
      <c r="E105" s="4"/>
      <c r="F105" s="5"/>
      <c r="G105" s="5">
        <v>0</v>
      </c>
      <c r="H105" s="5"/>
      <c r="I105" s="5"/>
      <c r="J105" s="6" t="s">
        <v>12</v>
      </c>
      <c r="K105" s="5">
        <f t="shared" si="0"/>
        <v>1798</v>
      </c>
    </row>
    <row r="106" spans="1:11" s="13" customFormat="1" ht="45" customHeight="1" x14ac:dyDescent="0.3">
      <c r="A106" s="9" t="s">
        <v>169</v>
      </c>
      <c r="B106" s="3" t="s">
        <v>154</v>
      </c>
      <c r="C106" s="12" t="s">
        <v>171</v>
      </c>
      <c r="D106" s="5">
        <v>3170</v>
      </c>
      <c r="E106" s="4"/>
      <c r="F106" s="5"/>
      <c r="G106" s="5">
        <v>3170</v>
      </c>
      <c r="H106" s="5"/>
      <c r="I106" s="5"/>
      <c r="J106" s="6" t="s">
        <v>12</v>
      </c>
      <c r="K106" s="5">
        <f t="shared" si="0"/>
        <v>0</v>
      </c>
    </row>
    <row r="107" spans="1:11" s="13" customFormat="1" ht="45" customHeight="1" x14ac:dyDescent="0.3">
      <c r="A107" s="9" t="s">
        <v>178</v>
      </c>
      <c r="B107" s="3" t="s">
        <v>179</v>
      </c>
      <c r="C107" s="12" t="s">
        <v>180</v>
      </c>
      <c r="D107" s="5">
        <v>36360</v>
      </c>
      <c r="E107" s="4"/>
      <c r="F107" s="5"/>
      <c r="G107" s="5">
        <f>1768+2521</f>
        <v>4289</v>
      </c>
      <c r="H107" s="5"/>
      <c r="I107" s="5"/>
      <c r="J107" s="6"/>
      <c r="K107" s="5"/>
    </row>
    <row r="108" spans="1:11" s="13" customFormat="1" ht="45" customHeight="1" x14ac:dyDescent="0.3">
      <c r="A108" s="9" t="s">
        <v>155</v>
      </c>
      <c r="B108" s="3" t="s">
        <v>181</v>
      </c>
      <c r="C108" s="12" t="s">
        <v>182</v>
      </c>
      <c r="D108" s="5">
        <v>19076.8</v>
      </c>
      <c r="E108" s="4"/>
      <c r="F108" s="5"/>
      <c r="G108" s="5">
        <v>0</v>
      </c>
      <c r="H108" s="5"/>
      <c r="I108" s="5"/>
      <c r="J108" s="6"/>
      <c r="K108" s="5"/>
    </row>
    <row r="109" spans="1:11" s="13" customFormat="1" ht="95.25" customHeight="1" x14ac:dyDescent="0.3">
      <c r="A109" s="9" t="s">
        <v>183</v>
      </c>
      <c r="B109" s="3" t="s">
        <v>184</v>
      </c>
      <c r="C109" s="12" t="s">
        <v>185</v>
      </c>
      <c r="D109" s="5">
        <v>90062.62</v>
      </c>
      <c r="E109" s="4"/>
      <c r="F109" s="5"/>
      <c r="G109" s="5">
        <f>4515.67+7777</f>
        <v>12292.67</v>
      </c>
      <c r="H109" s="5"/>
      <c r="I109" s="5"/>
      <c r="J109" s="6" t="s">
        <v>12</v>
      </c>
      <c r="K109" s="5">
        <f t="shared" si="0"/>
        <v>77769.95</v>
      </c>
    </row>
    <row r="110" spans="1:11" s="13" customFormat="1" ht="45" customHeight="1" x14ac:dyDescent="0.3">
      <c r="A110" s="9" t="s">
        <v>186</v>
      </c>
      <c r="B110" s="3" t="s">
        <v>187</v>
      </c>
      <c r="C110" s="12" t="s">
        <v>188</v>
      </c>
      <c r="D110" s="5">
        <v>111328</v>
      </c>
      <c r="E110" s="4"/>
      <c r="F110" s="5"/>
      <c r="G110" s="5">
        <v>0</v>
      </c>
      <c r="H110" s="5"/>
      <c r="I110" s="5"/>
      <c r="J110" s="6" t="s">
        <v>12</v>
      </c>
      <c r="K110" s="5">
        <f t="shared" si="0"/>
        <v>111328</v>
      </c>
    </row>
    <row r="111" spans="1:11" s="13" customFormat="1" ht="45" customHeight="1" x14ac:dyDescent="0.3">
      <c r="A111" s="9" t="s">
        <v>189</v>
      </c>
      <c r="B111" s="3" t="s">
        <v>190</v>
      </c>
      <c r="C111" s="12" t="s">
        <v>191</v>
      </c>
      <c r="D111" s="5">
        <v>12950</v>
      </c>
      <c r="E111" s="4"/>
      <c r="F111" s="5"/>
      <c r="G111" s="5">
        <v>0</v>
      </c>
      <c r="H111" s="5"/>
      <c r="I111" s="5"/>
      <c r="J111" s="6" t="s">
        <v>12</v>
      </c>
      <c r="K111" s="5">
        <f t="shared" si="0"/>
        <v>12950</v>
      </c>
    </row>
    <row r="112" spans="1:11" s="13" customFormat="1" ht="45" customHeight="1" x14ac:dyDescent="0.3">
      <c r="A112" s="9" t="s">
        <v>192</v>
      </c>
      <c r="B112" s="3" t="s">
        <v>193</v>
      </c>
      <c r="C112" s="12" t="s">
        <v>194</v>
      </c>
      <c r="D112" s="5">
        <v>49658.64</v>
      </c>
      <c r="E112" s="4"/>
      <c r="F112" s="5"/>
      <c r="G112" s="5">
        <v>0</v>
      </c>
      <c r="H112" s="5"/>
      <c r="I112" s="5"/>
      <c r="J112" s="6" t="s">
        <v>12</v>
      </c>
      <c r="K112" s="5">
        <f t="shared" si="0"/>
        <v>49658.64</v>
      </c>
    </row>
    <row r="113" spans="1:11" s="13" customFormat="1" ht="45" customHeight="1" x14ac:dyDescent="0.3">
      <c r="A113" s="9" t="s">
        <v>195</v>
      </c>
      <c r="B113" s="3" t="s">
        <v>196</v>
      </c>
      <c r="C113" s="12" t="s">
        <v>197</v>
      </c>
      <c r="D113" s="5">
        <v>6932.3</v>
      </c>
      <c r="E113" s="4"/>
      <c r="F113" s="5"/>
      <c r="G113" s="5">
        <v>0</v>
      </c>
      <c r="H113" s="5"/>
      <c r="I113" s="5"/>
      <c r="J113" s="6" t="s">
        <v>12</v>
      </c>
      <c r="K113" s="5">
        <f t="shared" si="0"/>
        <v>6932.3</v>
      </c>
    </row>
    <row r="114" spans="1:11" s="13" customFormat="1" ht="45" customHeight="1" x14ac:dyDescent="0.3">
      <c r="A114" s="9"/>
      <c r="B114" s="3"/>
      <c r="C114" s="12"/>
      <c r="D114" s="5"/>
      <c r="E114" s="4"/>
      <c r="F114" s="5"/>
      <c r="G114" s="5"/>
      <c r="H114" s="5"/>
      <c r="I114" s="5"/>
      <c r="J114" s="6" t="s">
        <v>12</v>
      </c>
      <c r="K114" s="5">
        <f t="shared" si="0"/>
        <v>0</v>
      </c>
    </row>
    <row r="115" spans="1:11" s="13" customFormat="1" ht="45" customHeight="1" x14ac:dyDescent="0.3">
      <c r="A115" s="9"/>
      <c r="B115" s="3"/>
      <c r="C115" s="12"/>
      <c r="D115" s="5"/>
      <c r="E115" s="4"/>
      <c r="F115" s="5"/>
      <c r="G115" s="5"/>
      <c r="H115" s="5"/>
      <c r="I115" s="5"/>
      <c r="J115" s="6" t="s">
        <v>12</v>
      </c>
      <c r="K115" s="5">
        <f t="shared" si="0"/>
        <v>0</v>
      </c>
    </row>
    <row r="116" spans="1:11" s="13" customFormat="1" ht="45" customHeight="1" x14ac:dyDescent="0.3">
      <c r="A116" s="9"/>
      <c r="B116" s="3"/>
      <c r="C116" s="3"/>
      <c r="D116" s="5"/>
      <c r="E116" s="4"/>
      <c r="F116" s="5"/>
      <c r="G116" s="5"/>
      <c r="H116" s="5"/>
      <c r="I116" s="5"/>
      <c r="J116" s="6" t="s">
        <v>12</v>
      </c>
      <c r="K116" s="5">
        <f t="shared" si="0"/>
        <v>0</v>
      </c>
    </row>
    <row r="117" spans="1:11" s="13" customFormat="1" ht="45" customHeight="1" x14ac:dyDescent="0.3">
      <c r="A117" s="9"/>
      <c r="B117" s="3"/>
      <c r="C117" s="3"/>
      <c r="D117" s="5"/>
      <c r="E117" s="4"/>
      <c r="F117" s="5"/>
      <c r="G117" s="5"/>
      <c r="H117" s="5"/>
      <c r="I117" s="5"/>
      <c r="J117" s="6" t="s">
        <v>12</v>
      </c>
      <c r="K117" s="5">
        <f t="shared" si="0"/>
        <v>0</v>
      </c>
    </row>
    <row r="118" spans="1:11" s="13" customFormat="1" ht="45" customHeight="1" x14ac:dyDescent="0.3">
      <c r="A118" s="9"/>
      <c r="B118" s="3"/>
      <c r="C118" s="3"/>
      <c r="D118" s="5"/>
      <c r="E118" s="4"/>
      <c r="F118" s="5"/>
      <c r="G118" s="5"/>
      <c r="H118" s="5"/>
      <c r="I118" s="5"/>
      <c r="J118" s="6" t="s">
        <v>12</v>
      </c>
      <c r="K118" s="5">
        <f t="shared" si="0"/>
        <v>0</v>
      </c>
    </row>
    <row r="119" spans="1:11" s="13" customFormat="1" ht="45" customHeight="1" x14ac:dyDescent="0.3">
      <c r="A119" s="9"/>
      <c r="B119" s="3"/>
      <c r="C119" s="12"/>
      <c r="D119" s="5"/>
      <c r="E119" s="4"/>
      <c r="F119" s="5"/>
      <c r="G119" s="5"/>
      <c r="H119" s="5"/>
      <c r="I119" s="5"/>
      <c r="J119" s="6" t="s">
        <v>12</v>
      </c>
      <c r="K119" s="5">
        <f t="shared" si="0"/>
        <v>0</v>
      </c>
    </row>
    <row r="120" spans="1:11" s="13" customFormat="1" ht="45" customHeight="1" x14ac:dyDescent="0.3">
      <c r="A120" s="9"/>
      <c r="B120" s="3"/>
      <c r="C120" s="3"/>
      <c r="D120" s="5"/>
      <c r="E120" s="4"/>
      <c r="F120" s="5"/>
      <c r="G120" s="5"/>
      <c r="H120" s="5"/>
      <c r="I120" s="5"/>
      <c r="J120" s="6" t="s">
        <v>12</v>
      </c>
      <c r="K120" s="5">
        <f t="shared" si="0"/>
        <v>0</v>
      </c>
    </row>
    <row r="121" spans="1:11" s="13" customFormat="1" ht="45" customHeight="1" x14ac:dyDescent="0.3">
      <c r="A121" s="9"/>
      <c r="B121" s="3"/>
      <c r="C121" s="3"/>
      <c r="D121" s="5"/>
      <c r="E121" s="4"/>
      <c r="F121" s="5"/>
      <c r="G121" s="5"/>
      <c r="H121" s="5"/>
      <c r="I121" s="5"/>
      <c r="J121" s="6" t="s">
        <v>12</v>
      </c>
      <c r="K121" s="5">
        <f t="shared" si="0"/>
        <v>0</v>
      </c>
    </row>
    <row r="122" spans="1:11" s="13" customFormat="1" ht="45" customHeight="1" x14ac:dyDescent="0.3">
      <c r="A122" s="9"/>
      <c r="B122" s="3"/>
      <c r="C122" s="12"/>
      <c r="D122" s="5"/>
      <c r="E122" s="4"/>
      <c r="F122" s="5"/>
      <c r="G122" s="5"/>
      <c r="H122" s="5"/>
      <c r="I122" s="5"/>
      <c r="J122" s="6" t="s">
        <v>12</v>
      </c>
      <c r="K122" s="5">
        <f t="shared" si="0"/>
        <v>0</v>
      </c>
    </row>
    <row r="123" spans="1:11" s="20" customFormat="1" ht="45" customHeight="1" thickBot="1" x14ac:dyDescent="0.35">
      <c r="A123" s="19"/>
      <c r="B123" s="14"/>
      <c r="C123" s="15"/>
      <c r="D123" s="16"/>
      <c r="E123" s="17"/>
      <c r="F123" s="16"/>
      <c r="G123" s="16"/>
      <c r="H123" s="16"/>
      <c r="I123" s="16"/>
      <c r="J123" s="6" t="s">
        <v>12</v>
      </c>
      <c r="K123" s="5">
        <f t="shared" si="0"/>
        <v>0</v>
      </c>
    </row>
    <row r="124" spans="1:11" s="13" customFormat="1" ht="45" customHeight="1" x14ac:dyDescent="0.3">
      <c r="A124" s="21"/>
      <c r="B124" s="22"/>
      <c r="C124" s="23"/>
      <c r="D124" s="24"/>
      <c r="E124" s="25"/>
      <c r="F124" s="24"/>
      <c r="G124" s="24"/>
      <c r="H124" s="24"/>
      <c r="I124" s="24"/>
      <c r="J124" s="6" t="s">
        <v>12</v>
      </c>
      <c r="K124" s="5">
        <f t="shared" si="0"/>
        <v>0</v>
      </c>
    </row>
    <row r="125" spans="1:11" s="13" customFormat="1" ht="45" customHeight="1" x14ac:dyDescent="0.3">
      <c r="A125" s="9"/>
      <c r="B125" s="3"/>
      <c r="C125" s="12"/>
      <c r="D125" s="5"/>
      <c r="E125" s="4"/>
      <c r="F125" s="5"/>
      <c r="G125" s="5"/>
      <c r="H125" s="5"/>
      <c r="I125" s="5"/>
      <c r="J125" s="6" t="s">
        <v>12</v>
      </c>
      <c r="K125" s="5">
        <f t="shared" si="0"/>
        <v>0</v>
      </c>
    </row>
    <row r="126" spans="1:11" s="13" customFormat="1" ht="45" customHeight="1" x14ac:dyDescent="0.3">
      <c r="A126" s="9"/>
      <c r="B126" s="3"/>
      <c r="C126" s="12"/>
      <c r="D126" s="5"/>
      <c r="E126" s="4"/>
      <c r="F126" s="5"/>
      <c r="G126" s="5"/>
      <c r="H126" s="5"/>
      <c r="I126" s="5"/>
      <c r="J126" s="6" t="s">
        <v>12</v>
      </c>
      <c r="K126" s="5">
        <f t="shared" si="0"/>
        <v>0</v>
      </c>
    </row>
    <row r="127" spans="1:11" s="13" customFormat="1" ht="45" customHeight="1" x14ac:dyDescent="0.3">
      <c r="A127" s="9"/>
      <c r="B127" s="3"/>
      <c r="C127" s="12"/>
      <c r="D127" s="5"/>
      <c r="E127" s="4"/>
      <c r="F127" s="5"/>
      <c r="G127" s="5"/>
      <c r="H127" s="5"/>
      <c r="I127" s="5"/>
      <c r="J127" s="6" t="s">
        <v>12</v>
      </c>
      <c r="K127" s="5">
        <f t="shared" si="0"/>
        <v>0</v>
      </c>
    </row>
    <row r="128" spans="1:11" s="13" customFormat="1" ht="45" customHeight="1" x14ac:dyDescent="0.3">
      <c r="A128" s="9"/>
      <c r="B128" s="3"/>
      <c r="C128" s="12"/>
      <c r="D128" s="5"/>
      <c r="E128" s="4"/>
      <c r="F128" s="5"/>
      <c r="G128" s="5"/>
      <c r="H128" s="5"/>
      <c r="I128" s="5"/>
      <c r="J128" s="6" t="s">
        <v>12</v>
      </c>
      <c r="K128" s="5">
        <f t="shared" ref="K128:K131" si="1">D128-G128</f>
        <v>0</v>
      </c>
    </row>
    <row r="129" spans="1:11" s="13" customFormat="1" ht="45" customHeight="1" x14ac:dyDescent="0.3">
      <c r="A129" s="9"/>
      <c r="B129" s="3"/>
      <c r="C129" s="12"/>
      <c r="D129" s="5"/>
      <c r="E129" s="4"/>
      <c r="F129" s="5"/>
      <c r="G129" s="5"/>
      <c r="H129" s="5"/>
      <c r="I129" s="5"/>
      <c r="J129" s="6" t="s">
        <v>12</v>
      </c>
      <c r="K129" s="5">
        <f t="shared" si="1"/>
        <v>0</v>
      </c>
    </row>
    <row r="130" spans="1:11" s="13" customFormat="1" ht="45" customHeight="1" x14ac:dyDescent="0.3">
      <c r="A130" s="9"/>
      <c r="B130" s="3"/>
      <c r="C130" s="12"/>
      <c r="D130" s="5"/>
      <c r="E130" s="4"/>
      <c r="F130" s="5"/>
      <c r="G130" s="5"/>
      <c r="H130" s="5"/>
      <c r="I130" s="5"/>
      <c r="J130" s="6" t="s">
        <v>12</v>
      </c>
      <c r="K130" s="5">
        <f t="shared" si="1"/>
        <v>0</v>
      </c>
    </row>
    <row r="131" spans="1:11" s="13" customFormat="1" ht="45" customHeight="1" x14ac:dyDescent="0.3">
      <c r="A131" s="9"/>
      <c r="B131" s="3"/>
      <c r="C131" s="12"/>
      <c r="D131" s="5"/>
      <c r="E131" s="4"/>
      <c r="F131" s="5"/>
      <c r="G131" s="5"/>
      <c r="H131" s="5"/>
      <c r="I131" s="5"/>
      <c r="J131" s="6" t="s">
        <v>12</v>
      </c>
      <c r="K131" s="5">
        <f t="shared" si="1"/>
        <v>0</v>
      </c>
    </row>
    <row r="132" spans="1:11" s="7" customFormat="1" ht="39.950000000000003" customHeight="1" x14ac:dyDescent="0.3">
      <c r="A132" s="10"/>
      <c r="B132" s="10"/>
      <c r="C132" s="10"/>
      <c r="D132" s="28"/>
      <c r="E132" s="10"/>
      <c r="F132" s="10"/>
      <c r="G132" s="11"/>
      <c r="H132" s="10"/>
      <c r="I132" s="10"/>
      <c r="J132" s="10"/>
      <c r="K132" s="11"/>
    </row>
    <row r="133" spans="1:11" s="13" customFormat="1" ht="39.950000000000003" customHeight="1" x14ac:dyDescent="0.3">
      <c r="A133" s="30"/>
      <c r="B133" s="30"/>
      <c r="C133" s="31"/>
      <c r="D133" s="32"/>
      <c r="E133" s="33"/>
      <c r="F133" s="34"/>
      <c r="G133" s="34"/>
      <c r="H133" s="34"/>
      <c r="I133" s="34"/>
      <c r="J133" s="35"/>
      <c r="K133" s="34"/>
    </row>
  </sheetData>
  <mergeCells count="9">
    <mergeCell ref="A1:K1"/>
    <mergeCell ref="A2:K2"/>
    <mergeCell ref="A3:A4"/>
    <mergeCell ref="B3:B4"/>
    <mergeCell ref="C3:C4"/>
    <mergeCell ref="D3:F3"/>
    <mergeCell ref="G3:I3"/>
    <mergeCell ref="J3:J4"/>
    <mergeCell ref="K3:K4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workbookViewId="0">
      <selection activeCell="A103" sqref="A103:XFD103"/>
    </sheetView>
  </sheetViews>
  <sheetFormatPr defaultRowHeight="15" x14ac:dyDescent="0.3"/>
  <cols>
    <col min="1" max="1" width="31.85546875" style="26" customWidth="1"/>
    <col min="2" max="2" width="72" style="36" customWidth="1"/>
    <col min="3" max="3" width="28.7109375" style="26" customWidth="1"/>
    <col min="4" max="4" width="15.5703125" style="37" customWidth="1"/>
    <col min="5" max="11" width="15.5703125" style="26" customWidth="1"/>
    <col min="12" max="256" width="9.140625" style="26"/>
    <col min="257" max="257" width="26.7109375" style="26" customWidth="1"/>
    <col min="258" max="258" width="71" style="26" customWidth="1"/>
    <col min="259" max="259" width="28.28515625" style="26" customWidth="1"/>
    <col min="260" max="267" width="15.5703125" style="26" customWidth="1"/>
    <col min="268" max="512" width="9.140625" style="26"/>
    <col min="513" max="513" width="26.7109375" style="26" customWidth="1"/>
    <col min="514" max="514" width="71" style="26" customWidth="1"/>
    <col min="515" max="515" width="28.28515625" style="26" customWidth="1"/>
    <col min="516" max="523" width="15.5703125" style="26" customWidth="1"/>
    <col min="524" max="768" width="9.140625" style="26"/>
    <col min="769" max="769" width="26.7109375" style="26" customWidth="1"/>
    <col min="770" max="770" width="71" style="26" customWidth="1"/>
    <col min="771" max="771" width="28.28515625" style="26" customWidth="1"/>
    <col min="772" max="779" width="15.5703125" style="26" customWidth="1"/>
    <col min="780" max="1024" width="9.140625" style="26"/>
    <col min="1025" max="1025" width="26.7109375" style="26" customWidth="1"/>
    <col min="1026" max="1026" width="71" style="26" customWidth="1"/>
    <col min="1027" max="1027" width="28.28515625" style="26" customWidth="1"/>
    <col min="1028" max="1035" width="15.5703125" style="26" customWidth="1"/>
    <col min="1036" max="1280" width="9.140625" style="26"/>
    <col min="1281" max="1281" width="26.7109375" style="26" customWidth="1"/>
    <col min="1282" max="1282" width="71" style="26" customWidth="1"/>
    <col min="1283" max="1283" width="28.28515625" style="26" customWidth="1"/>
    <col min="1284" max="1291" width="15.5703125" style="26" customWidth="1"/>
    <col min="1292" max="1536" width="9.140625" style="26"/>
    <col min="1537" max="1537" width="26.7109375" style="26" customWidth="1"/>
    <col min="1538" max="1538" width="71" style="26" customWidth="1"/>
    <col min="1539" max="1539" width="28.28515625" style="26" customWidth="1"/>
    <col min="1540" max="1547" width="15.5703125" style="26" customWidth="1"/>
    <col min="1548" max="1792" width="9.140625" style="26"/>
    <col min="1793" max="1793" width="26.7109375" style="26" customWidth="1"/>
    <col min="1794" max="1794" width="71" style="26" customWidth="1"/>
    <col min="1795" max="1795" width="28.28515625" style="26" customWidth="1"/>
    <col min="1796" max="1803" width="15.5703125" style="26" customWidth="1"/>
    <col min="1804" max="2048" width="9.140625" style="26"/>
    <col min="2049" max="2049" width="26.7109375" style="26" customWidth="1"/>
    <col min="2050" max="2050" width="71" style="26" customWidth="1"/>
    <col min="2051" max="2051" width="28.28515625" style="26" customWidth="1"/>
    <col min="2052" max="2059" width="15.5703125" style="26" customWidth="1"/>
    <col min="2060" max="2304" width="9.140625" style="26"/>
    <col min="2305" max="2305" width="26.7109375" style="26" customWidth="1"/>
    <col min="2306" max="2306" width="71" style="26" customWidth="1"/>
    <col min="2307" max="2307" width="28.28515625" style="26" customWidth="1"/>
    <col min="2308" max="2315" width="15.5703125" style="26" customWidth="1"/>
    <col min="2316" max="2560" width="9.140625" style="26"/>
    <col min="2561" max="2561" width="26.7109375" style="26" customWidth="1"/>
    <col min="2562" max="2562" width="71" style="26" customWidth="1"/>
    <col min="2563" max="2563" width="28.28515625" style="26" customWidth="1"/>
    <col min="2564" max="2571" width="15.5703125" style="26" customWidth="1"/>
    <col min="2572" max="2816" width="9.140625" style="26"/>
    <col min="2817" max="2817" width="26.7109375" style="26" customWidth="1"/>
    <col min="2818" max="2818" width="71" style="26" customWidth="1"/>
    <col min="2819" max="2819" width="28.28515625" style="26" customWidth="1"/>
    <col min="2820" max="2827" width="15.5703125" style="26" customWidth="1"/>
    <col min="2828" max="3072" width="9.140625" style="26"/>
    <col min="3073" max="3073" width="26.7109375" style="26" customWidth="1"/>
    <col min="3074" max="3074" width="71" style="26" customWidth="1"/>
    <col min="3075" max="3075" width="28.28515625" style="26" customWidth="1"/>
    <col min="3076" max="3083" width="15.5703125" style="26" customWidth="1"/>
    <col min="3084" max="3328" width="9.140625" style="26"/>
    <col min="3329" max="3329" width="26.7109375" style="26" customWidth="1"/>
    <col min="3330" max="3330" width="71" style="26" customWidth="1"/>
    <col min="3331" max="3331" width="28.28515625" style="26" customWidth="1"/>
    <col min="3332" max="3339" width="15.5703125" style="26" customWidth="1"/>
    <col min="3340" max="3584" width="9.140625" style="26"/>
    <col min="3585" max="3585" width="26.7109375" style="26" customWidth="1"/>
    <col min="3586" max="3586" width="71" style="26" customWidth="1"/>
    <col min="3587" max="3587" width="28.28515625" style="26" customWidth="1"/>
    <col min="3588" max="3595" width="15.5703125" style="26" customWidth="1"/>
    <col min="3596" max="3840" width="9.140625" style="26"/>
    <col min="3841" max="3841" width="26.7109375" style="26" customWidth="1"/>
    <col min="3842" max="3842" width="71" style="26" customWidth="1"/>
    <col min="3843" max="3843" width="28.28515625" style="26" customWidth="1"/>
    <col min="3844" max="3851" width="15.5703125" style="26" customWidth="1"/>
    <col min="3852" max="4096" width="9.140625" style="26"/>
    <col min="4097" max="4097" width="26.7109375" style="26" customWidth="1"/>
    <col min="4098" max="4098" width="71" style="26" customWidth="1"/>
    <col min="4099" max="4099" width="28.28515625" style="26" customWidth="1"/>
    <col min="4100" max="4107" width="15.5703125" style="26" customWidth="1"/>
    <col min="4108" max="4352" width="9.140625" style="26"/>
    <col min="4353" max="4353" width="26.7109375" style="26" customWidth="1"/>
    <col min="4354" max="4354" width="71" style="26" customWidth="1"/>
    <col min="4355" max="4355" width="28.28515625" style="26" customWidth="1"/>
    <col min="4356" max="4363" width="15.5703125" style="26" customWidth="1"/>
    <col min="4364" max="4608" width="9.140625" style="26"/>
    <col min="4609" max="4609" width="26.7109375" style="26" customWidth="1"/>
    <col min="4610" max="4610" width="71" style="26" customWidth="1"/>
    <col min="4611" max="4611" width="28.28515625" style="26" customWidth="1"/>
    <col min="4612" max="4619" width="15.5703125" style="26" customWidth="1"/>
    <col min="4620" max="4864" width="9.140625" style="26"/>
    <col min="4865" max="4865" width="26.7109375" style="26" customWidth="1"/>
    <col min="4866" max="4866" width="71" style="26" customWidth="1"/>
    <col min="4867" max="4867" width="28.28515625" style="26" customWidth="1"/>
    <col min="4868" max="4875" width="15.5703125" style="26" customWidth="1"/>
    <col min="4876" max="5120" width="9.140625" style="26"/>
    <col min="5121" max="5121" width="26.7109375" style="26" customWidth="1"/>
    <col min="5122" max="5122" width="71" style="26" customWidth="1"/>
    <col min="5123" max="5123" width="28.28515625" style="26" customWidth="1"/>
    <col min="5124" max="5131" width="15.5703125" style="26" customWidth="1"/>
    <col min="5132" max="5376" width="9.140625" style="26"/>
    <col min="5377" max="5377" width="26.7109375" style="26" customWidth="1"/>
    <col min="5378" max="5378" width="71" style="26" customWidth="1"/>
    <col min="5379" max="5379" width="28.28515625" style="26" customWidth="1"/>
    <col min="5380" max="5387" width="15.5703125" style="26" customWidth="1"/>
    <col min="5388" max="5632" width="9.140625" style="26"/>
    <col min="5633" max="5633" width="26.7109375" style="26" customWidth="1"/>
    <col min="5634" max="5634" width="71" style="26" customWidth="1"/>
    <col min="5635" max="5635" width="28.28515625" style="26" customWidth="1"/>
    <col min="5636" max="5643" width="15.5703125" style="26" customWidth="1"/>
    <col min="5644" max="5888" width="9.140625" style="26"/>
    <col min="5889" max="5889" width="26.7109375" style="26" customWidth="1"/>
    <col min="5890" max="5890" width="71" style="26" customWidth="1"/>
    <col min="5891" max="5891" width="28.28515625" style="26" customWidth="1"/>
    <col min="5892" max="5899" width="15.5703125" style="26" customWidth="1"/>
    <col min="5900" max="6144" width="9.140625" style="26"/>
    <col min="6145" max="6145" width="26.7109375" style="26" customWidth="1"/>
    <col min="6146" max="6146" width="71" style="26" customWidth="1"/>
    <col min="6147" max="6147" width="28.28515625" style="26" customWidth="1"/>
    <col min="6148" max="6155" width="15.5703125" style="26" customWidth="1"/>
    <col min="6156" max="6400" width="9.140625" style="26"/>
    <col min="6401" max="6401" width="26.7109375" style="26" customWidth="1"/>
    <col min="6402" max="6402" width="71" style="26" customWidth="1"/>
    <col min="6403" max="6403" width="28.28515625" style="26" customWidth="1"/>
    <col min="6404" max="6411" width="15.5703125" style="26" customWidth="1"/>
    <col min="6412" max="6656" width="9.140625" style="26"/>
    <col min="6657" max="6657" width="26.7109375" style="26" customWidth="1"/>
    <col min="6658" max="6658" width="71" style="26" customWidth="1"/>
    <col min="6659" max="6659" width="28.28515625" style="26" customWidth="1"/>
    <col min="6660" max="6667" width="15.5703125" style="26" customWidth="1"/>
    <col min="6668" max="6912" width="9.140625" style="26"/>
    <col min="6913" max="6913" width="26.7109375" style="26" customWidth="1"/>
    <col min="6914" max="6914" width="71" style="26" customWidth="1"/>
    <col min="6915" max="6915" width="28.28515625" style="26" customWidth="1"/>
    <col min="6916" max="6923" width="15.5703125" style="26" customWidth="1"/>
    <col min="6924" max="7168" width="9.140625" style="26"/>
    <col min="7169" max="7169" width="26.7109375" style="26" customWidth="1"/>
    <col min="7170" max="7170" width="71" style="26" customWidth="1"/>
    <col min="7171" max="7171" width="28.28515625" style="26" customWidth="1"/>
    <col min="7172" max="7179" width="15.5703125" style="26" customWidth="1"/>
    <col min="7180" max="7424" width="9.140625" style="26"/>
    <col min="7425" max="7425" width="26.7109375" style="26" customWidth="1"/>
    <col min="7426" max="7426" width="71" style="26" customWidth="1"/>
    <col min="7427" max="7427" width="28.28515625" style="26" customWidth="1"/>
    <col min="7428" max="7435" width="15.5703125" style="26" customWidth="1"/>
    <col min="7436" max="7680" width="9.140625" style="26"/>
    <col min="7681" max="7681" width="26.7109375" style="26" customWidth="1"/>
    <col min="7682" max="7682" width="71" style="26" customWidth="1"/>
    <col min="7683" max="7683" width="28.28515625" style="26" customWidth="1"/>
    <col min="7684" max="7691" width="15.5703125" style="26" customWidth="1"/>
    <col min="7692" max="7936" width="9.140625" style="26"/>
    <col min="7937" max="7937" width="26.7109375" style="26" customWidth="1"/>
    <col min="7938" max="7938" width="71" style="26" customWidth="1"/>
    <col min="7939" max="7939" width="28.28515625" style="26" customWidth="1"/>
    <col min="7940" max="7947" width="15.5703125" style="26" customWidth="1"/>
    <col min="7948" max="8192" width="9.140625" style="26"/>
    <col min="8193" max="8193" width="26.7109375" style="26" customWidth="1"/>
    <col min="8194" max="8194" width="71" style="26" customWidth="1"/>
    <col min="8195" max="8195" width="28.28515625" style="26" customWidth="1"/>
    <col min="8196" max="8203" width="15.5703125" style="26" customWidth="1"/>
    <col min="8204" max="8448" width="9.140625" style="26"/>
    <col min="8449" max="8449" width="26.7109375" style="26" customWidth="1"/>
    <col min="8450" max="8450" width="71" style="26" customWidth="1"/>
    <col min="8451" max="8451" width="28.28515625" style="26" customWidth="1"/>
    <col min="8452" max="8459" width="15.5703125" style="26" customWidth="1"/>
    <col min="8460" max="8704" width="9.140625" style="26"/>
    <col min="8705" max="8705" width="26.7109375" style="26" customWidth="1"/>
    <col min="8706" max="8706" width="71" style="26" customWidth="1"/>
    <col min="8707" max="8707" width="28.28515625" style="26" customWidth="1"/>
    <col min="8708" max="8715" width="15.5703125" style="26" customWidth="1"/>
    <col min="8716" max="8960" width="9.140625" style="26"/>
    <col min="8961" max="8961" width="26.7109375" style="26" customWidth="1"/>
    <col min="8962" max="8962" width="71" style="26" customWidth="1"/>
    <col min="8963" max="8963" width="28.28515625" style="26" customWidth="1"/>
    <col min="8964" max="8971" width="15.5703125" style="26" customWidth="1"/>
    <col min="8972" max="9216" width="9.140625" style="26"/>
    <col min="9217" max="9217" width="26.7109375" style="26" customWidth="1"/>
    <col min="9218" max="9218" width="71" style="26" customWidth="1"/>
    <col min="9219" max="9219" width="28.28515625" style="26" customWidth="1"/>
    <col min="9220" max="9227" width="15.5703125" style="26" customWidth="1"/>
    <col min="9228" max="9472" width="9.140625" style="26"/>
    <col min="9473" max="9473" width="26.7109375" style="26" customWidth="1"/>
    <col min="9474" max="9474" width="71" style="26" customWidth="1"/>
    <col min="9475" max="9475" width="28.28515625" style="26" customWidth="1"/>
    <col min="9476" max="9483" width="15.5703125" style="26" customWidth="1"/>
    <col min="9484" max="9728" width="9.140625" style="26"/>
    <col min="9729" max="9729" width="26.7109375" style="26" customWidth="1"/>
    <col min="9730" max="9730" width="71" style="26" customWidth="1"/>
    <col min="9731" max="9731" width="28.28515625" style="26" customWidth="1"/>
    <col min="9732" max="9739" width="15.5703125" style="26" customWidth="1"/>
    <col min="9740" max="9984" width="9.140625" style="26"/>
    <col min="9985" max="9985" width="26.7109375" style="26" customWidth="1"/>
    <col min="9986" max="9986" width="71" style="26" customWidth="1"/>
    <col min="9987" max="9987" width="28.28515625" style="26" customWidth="1"/>
    <col min="9988" max="9995" width="15.5703125" style="26" customWidth="1"/>
    <col min="9996" max="10240" width="9.140625" style="26"/>
    <col min="10241" max="10241" width="26.7109375" style="26" customWidth="1"/>
    <col min="10242" max="10242" width="71" style="26" customWidth="1"/>
    <col min="10243" max="10243" width="28.28515625" style="26" customWidth="1"/>
    <col min="10244" max="10251" width="15.5703125" style="26" customWidth="1"/>
    <col min="10252" max="10496" width="9.140625" style="26"/>
    <col min="10497" max="10497" width="26.7109375" style="26" customWidth="1"/>
    <col min="10498" max="10498" width="71" style="26" customWidth="1"/>
    <col min="10499" max="10499" width="28.28515625" style="26" customWidth="1"/>
    <col min="10500" max="10507" width="15.5703125" style="26" customWidth="1"/>
    <col min="10508" max="10752" width="9.140625" style="26"/>
    <col min="10753" max="10753" width="26.7109375" style="26" customWidth="1"/>
    <col min="10754" max="10754" width="71" style="26" customWidth="1"/>
    <col min="10755" max="10755" width="28.28515625" style="26" customWidth="1"/>
    <col min="10756" max="10763" width="15.5703125" style="26" customWidth="1"/>
    <col min="10764" max="11008" width="9.140625" style="26"/>
    <col min="11009" max="11009" width="26.7109375" style="26" customWidth="1"/>
    <col min="11010" max="11010" width="71" style="26" customWidth="1"/>
    <col min="11011" max="11011" width="28.28515625" style="26" customWidth="1"/>
    <col min="11012" max="11019" width="15.5703125" style="26" customWidth="1"/>
    <col min="11020" max="11264" width="9.140625" style="26"/>
    <col min="11265" max="11265" width="26.7109375" style="26" customWidth="1"/>
    <col min="11266" max="11266" width="71" style="26" customWidth="1"/>
    <col min="11267" max="11267" width="28.28515625" style="26" customWidth="1"/>
    <col min="11268" max="11275" width="15.5703125" style="26" customWidth="1"/>
    <col min="11276" max="11520" width="9.140625" style="26"/>
    <col min="11521" max="11521" width="26.7109375" style="26" customWidth="1"/>
    <col min="11522" max="11522" width="71" style="26" customWidth="1"/>
    <col min="11523" max="11523" width="28.28515625" style="26" customWidth="1"/>
    <col min="11524" max="11531" width="15.5703125" style="26" customWidth="1"/>
    <col min="11532" max="11776" width="9.140625" style="26"/>
    <col min="11777" max="11777" width="26.7109375" style="26" customWidth="1"/>
    <col min="11778" max="11778" width="71" style="26" customWidth="1"/>
    <col min="11779" max="11779" width="28.28515625" style="26" customWidth="1"/>
    <col min="11780" max="11787" width="15.5703125" style="26" customWidth="1"/>
    <col min="11788" max="12032" width="9.140625" style="26"/>
    <col min="12033" max="12033" width="26.7109375" style="26" customWidth="1"/>
    <col min="12034" max="12034" width="71" style="26" customWidth="1"/>
    <col min="12035" max="12035" width="28.28515625" style="26" customWidth="1"/>
    <col min="12036" max="12043" width="15.5703125" style="26" customWidth="1"/>
    <col min="12044" max="12288" width="9.140625" style="26"/>
    <col min="12289" max="12289" width="26.7109375" style="26" customWidth="1"/>
    <col min="12290" max="12290" width="71" style="26" customWidth="1"/>
    <col min="12291" max="12291" width="28.28515625" style="26" customWidth="1"/>
    <col min="12292" max="12299" width="15.5703125" style="26" customWidth="1"/>
    <col min="12300" max="12544" width="9.140625" style="26"/>
    <col min="12545" max="12545" width="26.7109375" style="26" customWidth="1"/>
    <col min="12546" max="12546" width="71" style="26" customWidth="1"/>
    <col min="12547" max="12547" width="28.28515625" style="26" customWidth="1"/>
    <col min="12548" max="12555" width="15.5703125" style="26" customWidth="1"/>
    <col min="12556" max="12800" width="9.140625" style="26"/>
    <col min="12801" max="12801" width="26.7109375" style="26" customWidth="1"/>
    <col min="12802" max="12802" width="71" style="26" customWidth="1"/>
    <col min="12803" max="12803" width="28.28515625" style="26" customWidth="1"/>
    <col min="12804" max="12811" width="15.5703125" style="26" customWidth="1"/>
    <col min="12812" max="13056" width="9.140625" style="26"/>
    <col min="13057" max="13057" width="26.7109375" style="26" customWidth="1"/>
    <col min="13058" max="13058" width="71" style="26" customWidth="1"/>
    <col min="13059" max="13059" width="28.28515625" style="26" customWidth="1"/>
    <col min="13060" max="13067" width="15.5703125" style="26" customWidth="1"/>
    <col min="13068" max="13312" width="9.140625" style="26"/>
    <col min="13313" max="13313" width="26.7109375" style="26" customWidth="1"/>
    <col min="13314" max="13314" width="71" style="26" customWidth="1"/>
    <col min="13315" max="13315" width="28.28515625" style="26" customWidth="1"/>
    <col min="13316" max="13323" width="15.5703125" style="26" customWidth="1"/>
    <col min="13324" max="13568" width="9.140625" style="26"/>
    <col min="13569" max="13569" width="26.7109375" style="26" customWidth="1"/>
    <col min="13570" max="13570" width="71" style="26" customWidth="1"/>
    <col min="13571" max="13571" width="28.28515625" style="26" customWidth="1"/>
    <col min="13572" max="13579" width="15.5703125" style="26" customWidth="1"/>
    <col min="13580" max="13824" width="9.140625" style="26"/>
    <col min="13825" max="13825" width="26.7109375" style="26" customWidth="1"/>
    <col min="13826" max="13826" width="71" style="26" customWidth="1"/>
    <col min="13827" max="13827" width="28.28515625" style="26" customWidth="1"/>
    <col min="13828" max="13835" width="15.5703125" style="26" customWidth="1"/>
    <col min="13836" max="14080" width="9.140625" style="26"/>
    <col min="14081" max="14081" width="26.7109375" style="26" customWidth="1"/>
    <col min="14082" max="14082" width="71" style="26" customWidth="1"/>
    <col min="14083" max="14083" width="28.28515625" style="26" customWidth="1"/>
    <col min="14084" max="14091" width="15.5703125" style="26" customWidth="1"/>
    <col min="14092" max="14336" width="9.140625" style="26"/>
    <col min="14337" max="14337" width="26.7109375" style="26" customWidth="1"/>
    <col min="14338" max="14338" width="71" style="26" customWidth="1"/>
    <col min="14339" max="14339" width="28.28515625" style="26" customWidth="1"/>
    <col min="14340" max="14347" width="15.5703125" style="26" customWidth="1"/>
    <col min="14348" max="14592" width="9.140625" style="26"/>
    <col min="14593" max="14593" width="26.7109375" style="26" customWidth="1"/>
    <col min="14594" max="14594" width="71" style="26" customWidth="1"/>
    <col min="14595" max="14595" width="28.28515625" style="26" customWidth="1"/>
    <col min="14596" max="14603" width="15.5703125" style="26" customWidth="1"/>
    <col min="14604" max="14848" width="9.140625" style="26"/>
    <col min="14849" max="14849" width="26.7109375" style="26" customWidth="1"/>
    <col min="14850" max="14850" width="71" style="26" customWidth="1"/>
    <col min="14851" max="14851" width="28.28515625" style="26" customWidth="1"/>
    <col min="14852" max="14859" width="15.5703125" style="26" customWidth="1"/>
    <col min="14860" max="15104" width="9.140625" style="26"/>
    <col min="15105" max="15105" width="26.7109375" style="26" customWidth="1"/>
    <col min="15106" max="15106" width="71" style="26" customWidth="1"/>
    <col min="15107" max="15107" width="28.28515625" style="26" customWidth="1"/>
    <col min="15108" max="15115" width="15.5703125" style="26" customWidth="1"/>
    <col min="15116" max="15360" width="9.140625" style="26"/>
    <col min="15361" max="15361" width="26.7109375" style="26" customWidth="1"/>
    <col min="15362" max="15362" width="71" style="26" customWidth="1"/>
    <col min="15363" max="15363" width="28.28515625" style="26" customWidth="1"/>
    <col min="15364" max="15371" width="15.5703125" style="26" customWidth="1"/>
    <col min="15372" max="15616" width="9.140625" style="26"/>
    <col min="15617" max="15617" width="26.7109375" style="26" customWidth="1"/>
    <col min="15618" max="15618" width="71" style="26" customWidth="1"/>
    <col min="15619" max="15619" width="28.28515625" style="26" customWidth="1"/>
    <col min="15620" max="15627" width="15.5703125" style="26" customWidth="1"/>
    <col min="15628" max="15872" width="9.140625" style="26"/>
    <col min="15873" max="15873" width="26.7109375" style="26" customWidth="1"/>
    <col min="15874" max="15874" width="71" style="26" customWidth="1"/>
    <col min="15875" max="15875" width="28.28515625" style="26" customWidth="1"/>
    <col min="15876" max="15883" width="15.5703125" style="26" customWidth="1"/>
    <col min="15884" max="16128" width="9.140625" style="26"/>
    <col min="16129" max="16129" width="26.7109375" style="26" customWidth="1"/>
    <col min="16130" max="16130" width="71" style="26" customWidth="1"/>
    <col min="16131" max="16131" width="28.28515625" style="26" customWidth="1"/>
    <col min="16132" max="16139" width="15.5703125" style="26" customWidth="1"/>
    <col min="16140" max="16384" width="9.140625" style="26"/>
  </cols>
  <sheetData>
    <row r="1" spans="1:11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30" customHeight="1" x14ac:dyDescent="0.3">
      <c r="A2" s="40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ht="39.75" customHeight="1" x14ac:dyDescent="0.3">
      <c r="A3" s="43" t="s">
        <v>1</v>
      </c>
      <c r="B3" s="43" t="s">
        <v>2</v>
      </c>
      <c r="C3" s="43" t="s">
        <v>3</v>
      </c>
      <c r="D3" s="43" t="s">
        <v>4</v>
      </c>
      <c r="E3" s="43"/>
      <c r="F3" s="43"/>
      <c r="G3" s="43" t="s">
        <v>5</v>
      </c>
      <c r="H3" s="43"/>
      <c r="I3" s="43"/>
      <c r="J3" s="43" t="s">
        <v>6</v>
      </c>
      <c r="K3" s="43" t="s">
        <v>7</v>
      </c>
    </row>
    <row r="4" spans="1:11" ht="35.25" customHeight="1" x14ac:dyDescent="0.3">
      <c r="A4" s="43"/>
      <c r="B4" s="43"/>
      <c r="C4" s="43"/>
      <c r="D4" s="27" t="s">
        <v>8</v>
      </c>
      <c r="E4" s="2" t="s">
        <v>9</v>
      </c>
      <c r="F4" s="2" t="s">
        <v>10</v>
      </c>
      <c r="G4" s="1" t="s">
        <v>8</v>
      </c>
      <c r="H4" s="2" t="s">
        <v>9</v>
      </c>
      <c r="I4" s="2" t="s">
        <v>10</v>
      </c>
      <c r="J4" s="43"/>
      <c r="K4" s="43"/>
    </row>
    <row r="5" spans="1:11" ht="50.1" customHeight="1" x14ac:dyDescent="0.3">
      <c r="A5" s="3" t="s">
        <v>207</v>
      </c>
      <c r="B5" s="3" t="s">
        <v>208</v>
      </c>
      <c r="C5" s="3" t="s">
        <v>209</v>
      </c>
      <c r="D5" s="3">
        <v>480</v>
      </c>
      <c r="E5" s="4"/>
      <c r="F5" s="5"/>
      <c r="G5" s="5">
        <v>260</v>
      </c>
      <c r="H5" s="5"/>
      <c r="I5" s="5"/>
      <c r="J5" s="6" t="s">
        <v>11</v>
      </c>
      <c r="K5" s="5">
        <f>D5-G5</f>
        <v>220</v>
      </c>
    </row>
    <row r="6" spans="1:11" ht="63.75" customHeight="1" x14ac:dyDescent="0.3">
      <c r="A6" s="3" t="s">
        <v>210</v>
      </c>
      <c r="B6" s="44" t="s">
        <v>211</v>
      </c>
      <c r="C6" s="3" t="s">
        <v>209</v>
      </c>
      <c r="D6" s="3">
        <v>80</v>
      </c>
      <c r="E6" s="4"/>
      <c r="F6" s="5"/>
      <c r="G6" s="5">
        <v>0</v>
      </c>
      <c r="H6" s="5"/>
      <c r="I6" s="5"/>
      <c r="J6" s="6" t="s">
        <v>11</v>
      </c>
      <c r="K6" s="5">
        <f t="shared" ref="K6:K61" si="0">D6-G6</f>
        <v>80</v>
      </c>
    </row>
    <row r="7" spans="1:11" ht="77.25" customHeight="1" x14ac:dyDescent="0.3">
      <c r="A7" s="3" t="s">
        <v>212</v>
      </c>
      <c r="B7" s="44" t="s">
        <v>371</v>
      </c>
      <c r="C7" s="3" t="s">
        <v>213</v>
      </c>
      <c r="D7" s="3">
        <v>1860</v>
      </c>
      <c r="E7" s="4"/>
      <c r="F7" s="5"/>
      <c r="G7" s="5">
        <v>930</v>
      </c>
      <c r="H7" s="5"/>
      <c r="I7" s="5"/>
      <c r="J7" s="6" t="s">
        <v>11</v>
      </c>
      <c r="K7" s="5">
        <f t="shared" si="0"/>
        <v>930</v>
      </c>
    </row>
    <row r="8" spans="1:11" ht="50.1" customHeight="1" x14ac:dyDescent="0.3">
      <c r="A8" s="3" t="s">
        <v>214</v>
      </c>
      <c r="B8" s="3" t="s">
        <v>215</v>
      </c>
      <c r="C8" s="3" t="s">
        <v>213</v>
      </c>
      <c r="D8" s="3">
        <v>1800</v>
      </c>
      <c r="E8" s="4"/>
      <c r="F8" s="5"/>
      <c r="G8" s="5">
        <v>750</v>
      </c>
      <c r="H8" s="5"/>
      <c r="I8" s="5"/>
      <c r="J8" s="6" t="s">
        <v>11</v>
      </c>
      <c r="K8" s="5">
        <f t="shared" si="0"/>
        <v>1050</v>
      </c>
    </row>
    <row r="9" spans="1:11" ht="50.1" customHeight="1" x14ac:dyDescent="0.3">
      <c r="A9" s="3" t="s">
        <v>216</v>
      </c>
      <c r="B9" s="3" t="s">
        <v>217</v>
      </c>
      <c r="C9" s="3" t="s">
        <v>218</v>
      </c>
      <c r="D9" s="3">
        <v>2000</v>
      </c>
      <c r="E9" s="4"/>
      <c r="F9" s="5"/>
      <c r="G9" s="5">
        <v>376.15</v>
      </c>
      <c r="H9" s="5"/>
      <c r="I9" s="5"/>
      <c r="J9" s="6" t="s">
        <v>11</v>
      </c>
      <c r="K9" s="5">
        <f t="shared" si="0"/>
        <v>1623.85</v>
      </c>
    </row>
    <row r="10" spans="1:11" ht="55.5" customHeight="1" x14ac:dyDescent="0.3">
      <c r="A10" s="3" t="s">
        <v>219</v>
      </c>
      <c r="B10" s="3" t="s">
        <v>220</v>
      </c>
      <c r="C10" s="3" t="s">
        <v>221</v>
      </c>
      <c r="D10" s="3">
        <v>62568</v>
      </c>
      <c r="E10" s="4"/>
      <c r="F10" s="5"/>
      <c r="G10" s="5">
        <v>26070</v>
      </c>
      <c r="H10" s="5"/>
      <c r="I10" s="5"/>
      <c r="J10" s="6" t="s">
        <v>11</v>
      </c>
      <c r="K10" s="5">
        <f t="shared" si="0"/>
        <v>36498</v>
      </c>
    </row>
    <row r="11" spans="1:11" ht="50.1" customHeight="1" x14ac:dyDescent="0.3">
      <c r="A11" s="3" t="s">
        <v>13</v>
      </c>
      <c r="B11" s="3" t="s">
        <v>220</v>
      </c>
      <c r="C11" s="3" t="s">
        <v>221</v>
      </c>
      <c r="D11" s="3">
        <v>9480</v>
      </c>
      <c r="E11" s="4"/>
      <c r="F11" s="5"/>
      <c r="G11" s="5">
        <v>3950</v>
      </c>
      <c r="H11" s="5"/>
      <c r="I11" s="5"/>
      <c r="J11" s="6" t="s">
        <v>11</v>
      </c>
      <c r="K11" s="5">
        <f t="shared" si="0"/>
        <v>5530</v>
      </c>
    </row>
    <row r="12" spans="1:11" ht="69" customHeight="1" x14ac:dyDescent="0.3">
      <c r="A12" s="3" t="s">
        <v>222</v>
      </c>
      <c r="B12" s="3" t="s">
        <v>223</v>
      </c>
      <c r="C12" s="3" t="s">
        <v>106</v>
      </c>
      <c r="D12" s="3">
        <v>12480</v>
      </c>
      <c r="E12" s="4"/>
      <c r="F12" s="5"/>
      <c r="G12" s="5">
        <v>5200</v>
      </c>
      <c r="H12" s="5"/>
      <c r="I12" s="5"/>
      <c r="J12" s="6" t="s">
        <v>11</v>
      </c>
      <c r="K12" s="5">
        <f t="shared" si="0"/>
        <v>7280</v>
      </c>
    </row>
    <row r="13" spans="1:11" ht="61.5" customHeight="1" x14ac:dyDescent="0.3">
      <c r="A13" s="3" t="s">
        <v>146</v>
      </c>
      <c r="B13" s="3" t="s">
        <v>226</v>
      </c>
      <c r="C13" s="3" t="s">
        <v>213</v>
      </c>
      <c r="D13" s="3">
        <v>9900</v>
      </c>
      <c r="E13" s="4"/>
      <c r="F13" s="5"/>
      <c r="G13" s="5">
        <v>8250</v>
      </c>
      <c r="H13" s="5"/>
      <c r="I13" s="5"/>
      <c r="J13" s="6" t="s">
        <v>11</v>
      </c>
      <c r="K13" s="5">
        <f t="shared" si="0"/>
        <v>1650</v>
      </c>
    </row>
    <row r="14" spans="1:11" ht="60" customHeight="1" x14ac:dyDescent="0.3">
      <c r="A14" s="3" t="s">
        <v>227</v>
      </c>
      <c r="B14" s="3" t="s">
        <v>228</v>
      </c>
      <c r="C14" s="3" t="s">
        <v>213</v>
      </c>
      <c r="D14" s="3">
        <v>750</v>
      </c>
      <c r="E14" s="4"/>
      <c r="F14" s="5"/>
      <c r="G14" s="5">
        <v>0</v>
      </c>
      <c r="H14" s="5"/>
      <c r="I14" s="5"/>
      <c r="J14" s="6" t="s">
        <v>11</v>
      </c>
      <c r="K14" s="5">
        <f t="shared" si="0"/>
        <v>750</v>
      </c>
    </row>
    <row r="15" spans="1:11" ht="50.1" customHeight="1" x14ac:dyDescent="0.3">
      <c r="A15" s="3" t="s">
        <v>30</v>
      </c>
      <c r="B15" s="3" t="s">
        <v>229</v>
      </c>
      <c r="C15" s="3" t="s">
        <v>221</v>
      </c>
      <c r="D15" s="3">
        <v>30000</v>
      </c>
      <c r="E15" s="4"/>
      <c r="F15" s="5"/>
      <c r="G15" s="5">
        <v>11257.5</v>
      </c>
      <c r="H15" s="5"/>
      <c r="I15" s="5"/>
      <c r="J15" s="6" t="s">
        <v>11</v>
      </c>
      <c r="K15" s="5">
        <f t="shared" si="0"/>
        <v>18742.5</v>
      </c>
    </row>
    <row r="16" spans="1:11" ht="135" customHeight="1" x14ac:dyDescent="0.3">
      <c r="A16" s="3" t="s">
        <v>30</v>
      </c>
      <c r="B16" s="3" t="s">
        <v>230</v>
      </c>
      <c r="C16" s="3" t="s">
        <v>209</v>
      </c>
      <c r="D16" s="3">
        <v>101910</v>
      </c>
      <c r="E16" s="4"/>
      <c r="F16" s="5"/>
      <c r="G16" s="3">
        <v>101910</v>
      </c>
      <c r="H16" s="5"/>
      <c r="I16" s="5"/>
      <c r="J16" s="6" t="s">
        <v>11</v>
      </c>
      <c r="K16" s="5">
        <f t="shared" si="0"/>
        <v>0</v>
      </c>
    </row>
    <row r="17" spans="1:11" ht="45" customHeight="1" x14ac:dyDescent="0.3">
      <c r="A17" s="3" t="s">
        <v>231</v>
      </c>
      <c r="B17" s="3" t="s">
        <v>232</v>
      </c>
      <c r="C17" s="3" t="s">
        <v>213</v>
      </c>
      <c r="D17" s="3">
        <v>1388.5</v>
      </c>
      <c r="E17" s="4"/>
      <c r="F17" s="5"/>
      <c r="G17" s="5">
        <v>900</v>
      </c>
      <c r="H17" s="5"/>
      <c r="I17" s="5"/>
      <c r="J17" s="6" t="s">
        <v>11</v>
      </c>
      <c r="K17" s="5">
        <f t="shared" si="0"/>
        <v>488.5</v>
      </c>
    </row>
    <row r="18" spans="1:11" ht="49.5" customHeight="1" x14ac:dyDescent="0.3">
      <c r="A18" s="3" t="s">
        <v>233</v>
      </c>
      <c r="B18" s="3" t="s">
        <v>234</v>
      </c>
      <c r="C18" s="3" t="s">
        <v>213</v>
      </c>
      <c r="D18" s="3">
        <v>200</v>
      </c>
      <c r="E18" s="4"/>
      <c r="F18" s="5"/>
      <c r="G18" s="5">
        <v>100</v>
      </c>
      <c r="H18" s="5"/>
      <c r="I18" s="5"/>
      <c r="J18" s="6" t="s">
        <v>11</v>
      </c>
      <c r="K18" s="5">
        <f t="shared" si="0"/>
        <v>100</v>
      </c>
    </row>
    <row r="19" spans="1:11" ht="46.5" customHeight="1" x14ac:dyDescent="0.3">
      <c r="A19" s="3" t="s">
        <v>241</v>
      </c>
      <c r="B19" s="3" t="s">
        <v>242</v>
      </c>
      <c r="C19" s="3" t="s">
        <v>213</v>
      </c>
      <c r="D19" s="4">
        <v>24</v>
      </c>
      <c r="E19" s="5"/>
      <c r="F19" s="5"/>
      <c r="G19" s="5">
        <v>0</v>
      </c>
      <c r="H19" s="5"/>
      <c r="I19" s="5"/>
      <c r="J19" s="6" t="s">
        <v>11</v>
      </c>
      <c r="K19" s="5">
        <f t="shared" si="0"/>
        <v>24</v>
      </c>
    </row>
    <row r="20" spans="1:11" s="7" customFormat="1" ht="40.5" customHeight="1" x14ac:dyDescent="0.3">
      <c r="A20" s="3" t="s">
        <v>243</v>
      </c>
      <c r="B20" s="3" t="s">
        <v>244</v>
      </c>
      <c r="C20" s="3" t="s">
        <v>213</v>
      </c>
      <c r="D20" s="3">
        <v>414</v>
      </c>
      <c r="E20" s="4"/>
      <c r="F20" s="5"/>
      <c r="G20" s="5">
        <v>345</v>
      </c>
      <c r="H20" s="5"/>
      <c r="I20" s="5"/>
      <c r="J20" s="6" t="s">
        <v>11</v>
      </c>
      <c r="K20" s="5">
        <f t="shared" si="0"/>
        <v>69</v>
      </c>
    </row>
    <row r="21" spans="1:11" ht="50.1" customHeight="1" x14ac:dyDescent="0.3">
      <c r="A21" s="3" t="s">
        <v>245</v>
      </c>
      <c r="B21" s="3" t="s">
        <v>246</v>
      </c>
      <c r="C21" s="3" t="s">
        <v>209</v>
      </c>
      <c r="D21" s="3">
        <v>400</v>
      </c>
      <c r="E21" s="4"/>
      <c r="F21" s="5"/>
      <c r="G21" s="5">
        <v>50</v>
      </c>
      <c r="H21" s="5"/>
      <c r="I21" s="5"/>
      <c r="J21" s="6" t="s">
        <v>11</v>
      </c>
      <c r="K21" s="5">
        <f t="shared" si="0"/>
        <v>350</v>
      </c>
    </row>
    <row r="22" spans="1:11" ht="50.1" customHeight="1" x14ac:dyDescent="0.3">
      <c r="A22" s="3" t="s">
        <v>249</v>
      </c>
      <c r="B22" s="3" t="s">
        <v>250</v>
      </c>
      <c r="C22" s="3" t="s">
        <v>213</v>
      </c>
      <c r="D22" s="3">
        <v>3200</v>
      </c>
      <c r="E22" s="4"/>
      <c r="F22" s="5"/>
      <c r="G22" s="5">
        <v>1058.08</v>
      </c>
      <c r="H22" s="5"/>
      <c r="I22" s="5"/>
      <c r="J22" s="6" t="s">
        <v>11</v>
      </c>
      <c r="K22" s="5">
        <f t="shared" si="0"/>
        <v>2141.92</v>
      </c>
    </row>
    <row r="23" spans="1:11" ht="50.1" customHeight="1" x14ac:dyDescent="0.3">
      <c r="A23" s="3" t="s">
        <v>251</v>
      </c>
      <c r="B23" s="3" t="s">
        <v>252</v>
      </c>
      <c r="C23" s="3" t="s">
        <v>209</v>
      </c>
      <c r="D23" s="3">
        <v>60</v>
      </c>
      <c r="E23" s="4"/>
      <c r="F23" s="5"/>
      <c r="G23" s="5">
        <v>0</v>
      </c>
      <c r="H23" s="5"/>
      <c r="I23" s="5"/>
      <c r="J23" s="6" t="s">
        <v>11</v>
      </c>
      <c r="K23" s="5">
        <f t="shared" si="0"/>
        <v>60</v>
      </c>
    </row>
    <row r="24" spans="1:11" ht="50.1" customHeight="1" x14ac:dyDescent="0.3">
      <c r="A24" s="3" t="s">
        <v>268</v>
      </c>
      <c r="B24" s="3" t="s">
        <v>269</v>
      </c>
      <c r="C24" s="3" t="s">
        <v>213</v>
      </c>
      <c r="D24" s="3">
        <v>1515</v>
      </c>
      <c r="E24" s="4"/>
      <c r="F24" s="5"/>
      <c r="G24" s="3">
        <v>1515</v>
      </c>
      <c r="H24" s="5"/>
      <c r="I24" s="5"/>
      <c r="J24" s="6" t="s">
        <v>11</v>
      </c>
      <c r="K24" s="5">
        <f t="shared" si="0"/>
        <v>0</v>
      </c>
    </row>
    <row r="25" spans="1:11" ht="50.1" customHeight="1" x14ac:dyDescent="0.3">
      <c r="A25" s="3" t="s">
        <v>275</v>
      </c>
      <c r="B25" s="3" t="s">
        <v>276</v>
      </c>
      <c r="C25" s="3" t="s">
        <v>213</v>
      </c>
      <c r="D25" s="3">
        <v>417</v>
      </c>
      <c r="E25" s="4"/>
      <c r="F25" s="5"/>
      <c r="G25" s="3">
        <v>417</v>
      </c>
      <c r="H25" s="5"/>
      <c r="I25" s="5"/>
      <c r="J25" s="6" t="s">
        <v>11</v>
      </c>
      <c r="K25" s="5">
        <f t="shared" si="0"/>
        <v>0</v>
      </c>
    </row>
    <row r="26" spans="1:11" ht="50.1" customHeight="1" x14ac:dyDescent="0.3">
      <c r="A26" s="9" t="s">
        <v>277</v>
      </c>
      <c r="B26" s="3" t="s">
        <v>278</v>
      </c>
      <c r="C26" s="3" t="s">
        <v>213</v>
      </c>
      <c r="D26" s="3">
        <v>255.1</v>
      </c>
      <c r="E26" s="4"/>
      <c r="F26" s="5"/>
      <c r="G26" s="3">
        <v>255.1</v>
      </c>
      <c r="H26" s="5"/>
      <c r="I26" s="5"/>
      <c r="J26" s="6" t="s">
        <v>11</v>
      </c>
      <c r="K26" s="5">
        <f t="shared" si="0"/>
        <v>0</v>
      </c>
    </row>
    <row r="27" spans="1:11" ht="50.1" customHeight="1" x14ac:dyDescent="0.3">
      <c r="A27" s="9" t="s">
        <v>279</v>
      </c>
      <c r="B27" s="3" t="s">
        <v>280</v>
      </c>
      <c r="C27" s="3" t="s">
        <v>213</v>
      </c>
      <c r="D27" s="3">
        <v>1600</v>
      </c>
      <c r="E27" s="4"/>
      <c r="F27" s="5"/>
      <c r="G27" s="3">
        <v>1600</v>
      </c>
      <c r="H27" s="5"/>
      <c r="I27" s="5"/>
      <c r="J27" s="6" t="s">
        <v>11</v>
      </c>
      <c r="K27" s="5">
        <f t="shared" si="0"/>
        <v>0</v>
      </c>
    </row>
    <row r="28" spans="1:11" ht="50.1" customHeight="1" x14ac:dyDescent="0.3">
      <c r="A28" s="9" t="s">
        <v>281</v>
      </c>
      <c r="B28" s="3" t="s">
        <v>282</v>
      </c>
      <c r="C28" s="3" t="s">
        <v>213</v>
      </c>
      <c r="D28" s="3">
        <v>210</v>
      </c>
      <c r="E28" s="4"/>
      <c r="F28" s="5"/>
      <c r="G28" s="3">
        <v>210</v>
      </c>
      <c r="H28" s="5"/>
      <c r="I28" s="5"/>
      <c r="J28" s="6" t="s">
        <v>11</v>
      </c>
      <c r="K28" s="5">
        <f t="shared" si="0"/>
        <v>0</v>
      </c>
    </row>
    <row r="29" spans="1:11" ht="50.1" customHeight="1" x14ac:dyDescent="0.3">
      <c r="A29" s="3" t="s">
        <v>21</v>
      </c>
      <c r="B29" s="3" t="s">
        <v>283</v>
      </c>
      <c r="C29" s="3" t="s">
        <v>213</v>
      </c>
      <c r="D29" s="3">
        <v>2302.5</v>
      </c>
      <c r="E29" s="4"/>
      <c r="F29" s="5"/>
      <c r="G29" s="3">
        <v>2302.5</v>
      </c>
      <c r="H29" s="5"/>
      <c r="I29" s="5"/>
      <c r="J29" s="6" t="s">
        <v>11</v>
      </c>
      <c r="K29" s="5">
        <f t="shared" si="0"/>
        <v>0</v>
      </c>
    </row>
    <row r="30" spans="1:11" ht="50.1" customHeight="1" x14ac:dyDescent="0.3">
      <c r="A30" s="3" t="s">
        <v>284</v>
      </c>
      <c r="B30" s="3" t="s">
        <v>285</v>
      </c>
      <c r="C30" s="3" t="s">
        <v>213</v>
      </c>
      <c r="D30" s="3">
        <v>85</v>
      </c>
      <c r="E30" s="4"/>
      <c r="F30" s="5"/>
      <c r="G30" s="3">
        <v>85</v>
      </c>
      <c r="H30" s="5"/>
      <c r="I30" s="5"/>
      <c r="J30" s="6" t="s">
        <v>11</v>
      </c>
      <c r="K30" s="5">
        <f t="shared" si="0"/>
        <v>0</v>
      </c>
    </row>
    <row r="31" spans="1:11" ht="50.1" customHeight="1" x14ac:dyDescent="0.3">
      <c r="A31" s="3" t="s">
        <v>322</v>
      </c>
      <c r="B31" s="3" t="s">
        <v>283</v>
      </c>
      <c r="C31" s="3" t="s">
        <v>213</v>
      </c>
      <c r="D31" s="44">
        <v>1626</v>
      </c>
      <c r="E31" s="4"/>
      <c r="F31" s="5"/>
      <c r="G31" s="44">
        <v>1626</v>
      </c>
      <c r="H31" s="5"/>
      <c r="I31" s="5"/>
      <c r="J31" s="6" t="s">
        <v>11</v>
      </c>
      <c r="K31" s="5">
        <f t="shared" si="0"/>
        <v>0</v>
      </c>
    </row>
    <row r="32" spans="1:11" ht="50.1" customHeight="1" x14ac:dyDescent="0.3">
      <c r="A32" s="3" t="s">
        <v>286</v>
      </c>
      <c r="B32" s="3" t="s">
        <v>283</v>
      </c>
      <c r="C32" s="3" t="s">
        <v>213</v>
      </c>
      <c r="D32" s="3">
        <v>3243.03</v>
      </c>
      <c r="E32" s="4"/>
      <c r="F32" s="5"/>
      <c r="G32" s="3">
        <v>3243.03</v>
      </c>
      <c r="H32" s="5"/>
      <c r="I32" s="5"/>
      <c r="J32" s="6" t="s">
        <v>11</v>
      </c>
      <c r="K32" s="5">
        <f t="shared" si="0"/>
        <v>0</v>
      </c>
    </row>
    <row r="33" spans="1:11" ht="50.1" customHeight="1" x14ac:dyDescent="0.3">
      <c r="A33" s="3" t="s">
        <v>92</v>
      </c>
      <c r="B33" s="3" t="s">
        <v>323</v>
      </c>
      <c r="C33" s="3" t="s">
        <v>213</v>
      </c>
      <c r="D33" s="3">
        <v>1500</v>
      </c>
      <c r="E33" s="4"/>
      <c r="F33" s="5"/>
      <c r="G33" s="3">
        <v>1500</v>
      </c>
      <c r="H33" s="5"/>
      <c r="I33" s="5"/>
      <c r="J33" s="6" t="s">
        <v>11</v>
      </c>
      <c r="K33" s="5">
        <f t="shared" si="0"/>
        <v>0</v>
      </c>
    </row>
    <row r="34" spans="1:11" ht="96.75" customHeight="1" x14ac:dyDescent="0.3">
      <c r="A34" s="3" t="s">
        <v>324</v>
      </c>
      <c r="B34" s="3" t="s">
        <v>325</v>
      </c>
      <c r="C34" s="3" t="s">
        <v>213</v>
      </c>
      <c r="D34" s="3">
        <v>8310</v>
      </c>
      <c r="E34" s="4"/>
      <c r="F34" s="5"/>
      <c r="G34" s="3">
        <v>8310</v>
      </c>
      <c r="H34" s="5"/>
      <c r="I34" s="5"/>
      <c r="J34" s="6" t="s">
        <v>11</v>
      </c>
      <c r="K34" s="5">
        <f t="shared" si="0"/>
        <v>0</v>
      </c>
    </row>
    <row r="35" spans="1:11" ht="50.1" customHeight="1" x14ac:dyDescent="0.3">
      <c r="A35" s="3" t="s">
        <v>326</v>
      </c>
      <c r="B35" s="3" t="s">
        <v>327</v>
      </c>
      <c r="C35" s="3" t="s">
        <v>213</v>
      </c>
      <c r="D35" s="3">
        <v>186.84</v>
      </c>
      <c r="E35" s="4"/>
      <c r="F35" s="5"/>
      <c r="G35" s="3">
        <v>186.84</v>
      </c>
      <c r="H35" s="5"/>
      <c r="I35" s="5"/>
      <c r="J35" s="6" t="s">
        <v>11</v>
      </c>
      <c r="K35" s="5">
        <f t="shared" si="0"/>
        <v>0</v>
      </c>
    </row>
    <row r="36" spans="1:11" ht="50.1" customHeight="1" x14ac:dyDescent="0.3">
      <c r="A36" s="3" t="s">
        <v>270</v>
      </c>
      <c r="B36" s="3" t="s">
        <v>328</v>
      </c>
      <c r="C36" s="3" t="s">
        <v>213</v>
      </c>
      <c r="D36" s="3">
        <v>740</v>
      </c>
      <c r="E36" s="4"/>
      <c r="F36" s="5"/>
      <c r="G36" s="3">
        <v>740</v>
      </c>
      <c r="H36" s="5"/>
      <c r="I36" s="5"/>
      <c r="J36" s="6" t="s">
        <v>11</v>
      </c>
      <c r="K36" s="5">
        <f t="shared" si="0"/>
        <v>0</v>
      </c>
    </row>
    <row r="37" spans="1:11" ht="50.1" customHeight="1" x14ac:dyDescent="0.3">
      <c r="A37" s="3" t="s">
        <v>329</v>
      </c>
      <c r="B37" s="3" t="s">
        <v>330</v>
      </c>
      <c r="C37" s="3" t="s">
        <v>213</v>
      </c>
      <c r="D37" s="3">
        <v>602.1</v>
      </c>
      <c r="E37" s="4"/>
      <c r="F37" s="5"/>
      <c r="G37" s="3">
        <v>602.1</v>
      </c>
      <c r="H37" s="5"/>
      <c r="I37" s="5"/>
      <c r="J37" s="6" t="s">
        <v>11</v>
      </c>
      <c r="K37" s="5">
        <f t="shared" si="0"/>
        <v>0</v>
      </c>
    </row>
    <row r="38" spans="1:11" ht="73.5" customHeight="1" x14ac:dyDescent="0.3">
      <c r="A38" s="3" t="s">
        <v>331</v>
      </c>
      <c r="B38" s="3" t="s">
        <v>332</v>
      </c>
      <c r="C38" s="3" t="s">
        <v>213</v>
      </c>
      <c r="D38" s="3">
        <v>157.5</v>
      </c>
      <c r="E38" s="4"/>
      <c r="F38" s="5"/>
      <c r="G38" s="3">
        <v>157.5</v>
      </c>
      <c r="H38" s="5"/>
      <c r="I38" s="5"/>
      <c r="J38" s="6" t="s">
        <v>11</v>
      </c>
      <c r="K38" s="5">
        <f t="shared" si="0"/>
        <v>0</v>
      </c>
    </row>
    <row r="39" spans="1:11" ht="50.1" customHeight="1" x14ac:dyDescent="0.3">
      <c r="A39" s="3" t="s">
        <v>333</v>
      </c>
      <c r="B39" s="3" t="s">
        <v>334</v>
      </c>
      <c r="C39" s="3" t="s">
        <v>213</v>
      </c>
      <c r="D39" s="3">
        <v>2482.5</v>
      </c>
      <c r="E39" s="4"/>
      <c r="F39" s="5"/>
      <c r="G39" s="3">
        <v>2482.5</v>
      </c>
      <c r="H39" s="5"/>
      <c r="I39" s="5"/>
      <c r="J39" s="6" t="s">
        <v>11</v>
      </c>
      <c r="K39" s="5">
        <f t="shared" si="0"/>
        <v>0</v>
      </c>
    </row>
    <row r="40" spans="1:11" ht="45.75" customHeight="1" x14ac:dyDescent="0.3">
      <c r="A40" s="3" t="s">
        <v>335</v>
      </c>
      <c r="B40" s="3" t="s">
        <v>336</v>
      </c>
      <c r="C40" s="3" t="s">
        <v>213</v>
      </c>
      <c r="D40" s="3">
        <v>122</v>
      </c>
      <c r="E40" s="4"/>
      <c r="F40" s="5"/>
      <c r="G40" s="3">
        <v>122</v>
      </c>
      <c r="H40" s="5"/>
      <c r="I40" s="5"/>
      <c r="J40" s="6" t="s">
        <v>11</v>
      </c>
      <c r="K40" s="5">
        <f t="shared" si="0"/>
        <v>0</v>
      </c>
    </row>
    <row r="41" spans="1:11" ht="50.1" customHeight="1" x14ac:dyDescent="0.3">
      <c r="A41" s="3" t="s">
        <v>25</v>
      </c>
      <c r="B41" s="3" t="s">
        <v>337</v>
      </c>
      <c r="C41" s="3" t="s">
        <v>213</v>
      </c>
      <c r="D41" s="3">
        <v>246.89</v>
      </c>
      <c r="E41" s="4"/>
      <c r="F41" s="5"/>
      <c r="G41" s="3">
        <v>246.89</v>
      </c>
      <c r="H41" s="5"/>
      <c r="I41" s="5"/>
      <c r="J41" s="6" t="s">
        <v>11</v>
      </c>
      <c r="K41" s="5">
        <f t="shared" si="0"/>
        <v>0</v>
      </c>
    </row>
    <row r="42" spans="1:11" ht="50.1" customHeight="1" x14ac:dyDescent="0.3">
      <c r="A42" s="3" t="s">
        <v>338</v>
      </c>
      <c r="B42" s="3" t="s">
        <v>339</v>
      </c>
      <c r="C42" s="3" t="s">
        <v>209</v>
      </c>
      <c r="D42" s="3">
        <v>20</v>
      </c>
      <c r="E42" s="4"/>
      <c r="F42" s="5"/>
      <c r="G42" s="5">
        <v>20</v>
      </c>
      <c r="H42" s="5"/>
      <c r="I42" s="5"/>
      <c r="J42" s="6" t="s">
        <v>11</v>
      </c>
      <c r="K42" s="5">
        <f t="shared" si="0"/>
        <v>0</v>
      </c>
    </row>
    <row r="43" spans="1:11" ht="66" customHeight="1" x14ac:dyDescent="0.3">
      <c r="A43" s="3" t="s">
        <v>340</v>
      </c>
      <c r="B43" s="3" t="s">
        <v>341</v>
      </c>
      <c r="C43" s="3" t="s">
        <v>213</v>
      </c>
      <c r="D43" s="3">
        <v>100</v>
      </c>
      <c r="E43" s="4"/>
      <c r="F43" s="5"/>
      <c r="G43" s="5">
        <v>100</v>
      </c>
      <c r="H43" s="5"/>
      <c r="I43" s="5"/>
      <c r="J43" s="6" t="s">
        <v>11</v>
      </c>
      <c r="K43" s="5">
        <f t="shared" si="0"/>
        <v>0</v>
      </c>
    </row>
    <row r="44" spans="1:11" ht="50.1" customHeight="1" x14ac:dyDescent="0.3">
      <c r="A44" s="3" t="s">
        <v>342</v>
      </c>
      <c r="B44" s="3" t="s">
        <v>343</v>
      </c>
      <c r="C44" s="3" t="s">
        <v>213</v>
      </c>
      <c r="D44" s="3">
        <v>2250</v>
      </c>
      <c r="E44" s="4"/>
      <c r="F44" s="5"/>
      <c r="G44" s="5">
        <v>2250</v>
      </c>
      <c r="H44" s="5"/>
      <c r="I44" s="5"/>
      <c r="J44" s="6" t="s">
        <v>11</v>
      </c>
      <c r="K44" s="5">
        <f t="shared" si="0"/>
        <v>0</v>
      </c>
    </row>
    <row r="45" spans="1:11" ht="50.1" customHeight="1" x14ac:dyDescent="0.3">
      <c r="A45" s="9" t="s">
        <v>344</v>
      </c>
      <c r="B45" s="3" t="s">
        <v>345</v>
      </c>
      <c r="C45" s="3" t="s">
        <v>213</v>
      </c>
      <c r="D45" s="3">
        <v>2220</v>
      </c>
      <c r="E45" s="4"/>
      <c r="F45" s="5"/>
      <c r="G45" s="5">
        <v>2220</v>
      </c>
      <c r="H45" s="5"/>
      <c r="I45" s="5"/>
      <c r="J45" s="6" t="s">
        <v>11</v>
      </c>
      <c r="K45" s="5">
        <f t="shared" si="0"/>
        <v>0</v>
      </c>
    </row>
    <row r="46" spans="1:11" ht="50.1" customHeight="1" x14ac:dyDescent="0.3">
      <c r="A46" s="9" t="s">
        <v>346</v>
      </c>
      <c r="B46" s="3" t="s">
        <v>347</v>
      </c>
      <c r="C46" s="3" t="s">
        <v>213</v>
      </c>
      <c r="D46" s="3">
        <v>210</v>
      </c>
      <c r="E46" s="4"/>
      <c r="F46" s="5"/>
      <c r="G46" s="5">
        <v>210</v>
      </c>
      <c r="H46" s="5"/>
      <c r="I46" s="5"/>
      <c r="J46" s="6" t="s">
        <v>11</v>
      </c>
      <c r="K46" s="5">
        <f t="shared" si="0"/>
        <v>0</v>
      </c>
    </row>
    <row r="47" spans="1:11" ht="50.1" customHeight="1" x14ac:dyDescent="0.3">
      <c r="A47" s="9" t="s">
        <v>348</v>
      </c>
      <c r="B47" s="3" t="s">
        <v>349</v>
      </c>
      <c r="C47" s="3" t="s">
        <v>213</v>
      </c>
      <c r="D47" s="3">
        <v>290</v>
      </c>
      <c r="E47" s="4"/>
      <c r="F47" s="5"/>
      <c r="G47" s="5">
        <v>290</v>
      </c>
      <c r="H47" s="5"/>
      <c r="I47" s="5"/>
      <c r="J47" s="6" t="s">
        <v>11</v>
      </c>
      <c r="K47" s="5">
        <f t="shared" si="0"/>
        <v>0</v>
      </c>
    </row>
    <row r="48" spans="1:11" ht="50.1" customHeight="1" x14ac:dyDescent="0.3">
      <c r="A48" s="3" t="s">
        <v>350</v>
      </c>
      <c r="B48" s="3" t="s">
        <v>351</v>
      </c>
      <c r="C48" s="3" t="s">
        <v>213</v>
      </c>
      <c r="D48" s="3">
        <v>162</v>
      </c>
      <c r="E48" s="4"/>
      <c r="F48" s="5"/>
      <c r="G48" s="5">
        <v>162</v>
      </c>
      <c r="H48" s="5"/>
      <c r="I48" s="5"/>
      <c r="J48" s="6" t="s">
        <v>11</v>
      </c>
      <c r="K48" s="5">
        <f t="shared" si="0"/>
        <v>0</v>
      </c>
    </row>
    <row r="49" spans="1:11" ht="70.5" customHeight="1" x14ac:dyDescent="0.3">
      <c r="A49" s="3" t="s">
        <v>61</v>
      </c>
      <c r="B49" s="3" t="s">
        <v>352</v>
      </c>
      <c r="C49" s="3" t="s">
        <v>213</v>
      </c>
      <c r="D49" s="3">
        <v>1240</v>
      </c>
      <c r="E49" s="4"/>
      <c r="F49" s="5"/>
      <c r="G49" s="5">
        <v>1240</v>
      </c>
      <c r="H49" s="5"/>
      <c r="I49" s="5"/>
      <c r="J49" s="6" t="s">
        <v>11</v>
      </c>
      <c r="K49" s="5">
        <f t="shared" si="0"/>
        <v>0</v>
      </c>
    </row>
    <row r="50" spans="1:11" ht="70.5" customHeight="1" x14ac:dyDescent="0.3">
      <c r="A50" s="3" t="s">
        <v>353</v>
      </c>
      <c r="B50" s="3" t="s">
        <v>354</v>
      </c>
      <c r="C50" s="3" t="s">
        <v>213</v>
      </c>
      <c r="D50" s="3">
        <v>2820</v>
      </c>
      <c r="E50" s="4"/>
      <c r="F50" s="5"/>
      <c r="G50" s="3">
        <v>2820</v>
      </c>
      <c r="H50" s="5"/>
      <c r="I50" s="5"/>
      <c r="J50" s="6" t="s">
        <v>11</v>
      </c>
      <c r="K50" s="5">
        <f t="shared" si="0"/>
        <v>0</v>
      </c>
    </row>
    <row r="51" spans="1:11" ht="54" customHeight="1" x14ac:dyDescent="0.3">
      <c r="A51" s="3" t="s">
        <v>355</v>
      </c>
      <c r="B51" s="3" t="s">
        <v>356</v>
      </c>
      <c r="C51" s="3" t="s">
        <v>213</v>
      </c>
      <c r="D51" s="3">
        <v>1860</v>
      </c>
      <c r="E51" s="4"/>
      <c r="F51" s="5"/>
      <c r="G51" s="5">
        <v>1860</v>
      </c>
      <c r="H51" s="5"/>
      <c r="I51" s="5"/>
      <c r="J51" s="6" t="s">
        <v>11</v>
      </c>
      <c r="K51" s="5">
        <f t="shared" si="0"/>
        <v>0</v>
      </c>
    </row>
    <row r="52" spans="1:11" ht="73.5" customHeight="1" x14ac:dyDescent="0.3">
      <c r="A52" s="3" t="s">
        <v>357</v>
      </c>
      <c r="B52" s="3" t="s">
        <v>358</v>
      </c>
      <c r="C52" s="3" t="s">
        <v>213</v>
      </c>
      <c r="D52" s="3" t="s">
        <v>359</v>
      </c>
      <c r="E52" s="4"/>
      <c r="F52" s="5"/>
      <c r="G52" s="5">
        <v>0</v>
      </c>
      <c r="H52" s="5"/>
      <c r="I52" s="5"/>
      <c r="J52" s="6" t="s">
        <v>11</v>
      </c>
      <c r="K52" s="5" t="e">
        <f t="shared" si="0"/>
        <v>#VALUE!</v>
      </c>
    </row>
    <row r="53" spans="1:11" ht="63" customHeight="1" x14ac:dyDescent="0.3">
      <c r="A53" s="3" t="s">
        <v>360</v>
      </c>
      <c r="B53" s="3" t="s">
        <v>361</v>
      </c>
      <c r="C53" s="3" t="s">
        <v>213</v>
      </c>
      <c r="D53" s="3">
        <v>5730</v>
      </c>
      <c r="E53" s="4"/>
      <c r="F53" s="5"/>
      <c r="G53" s="5">
        <v>0</v>
      </c>
      <c r="H53" s="5"/>
      <c r="I53" s="5"/>
      <c r="J53" s="6" t="s">
        <v>11</v>
      </c>
      <c r="K53" s="5">
        <f t="shared" si="0"/>
        <v>5730</v>
      </c>
    </row>
    <row r="54" spans="1:11" ht="63.75" customHeight="1" x14ac:dyDescent="0.3">
      <c r="A54" s="3" t="s">
        <v>57</v>
      </c>
      <c r="B54" s="3" t="s">
        <v>362</v>
      </c>
      <c r="C54" s="3" t="s">
        <v>213</v>
      </c>
      <c r="D54" s="3">
        <v>4712</v>
      </c>
      <c r="E54" s="4"/>
      <c r="F54" s="5"/>
      <c r="G54" s="5">
        <v>0</v>
      </c>
      <c r="H54" s="5"/>
      <c r="I54" s="5"/>
      <c r="J54" s="6" t="s">
        <v>11</v>
      </c>
      <c r="K54" s="5">
        <f t="shared" si="0"/>
        <v>4712</v>
      </c>
    </row>
    <row r="55" spans="1:11" ht="50.1" customHeight="1" x14ac:dyDescent="0.3">
      <c r="A55" s="3" t="s">
        <v>363</v>
      </c>
      <c r="B55" s="3" t="s">
        <v>364</v>
      </c>
      <c r="C55" s="3" t="s">
        <v>213</v>
      </c>
      <c r="D55" s="3">
        <v>200</v>
      </c>
      <c r="E55" s="4"/>
      <c r="F55" s="5"/>
      <c r="G55" s="5">
        <v>0</v>
      </c>
      <c r="H55" s="5"/>
      <c r="I55" s="5"/>
      <c r="J55" s="6" t="s">
        <v>11</v>
      </c>
      <c r="K55" s="5">
        <f t="shared" si="0"/>
        <v>200</v>
      </c>
    </row>
    <row r="56" spans="1:11" ht="50.1" customHeight="1" x14ac:dyDescent="0.3">
      <c r="A56" s="3" t="s">
        <v>365</v>
      </c>
      <c r="B56" s="3" t="s">
        <v>366</v>
      </c>
      <c r="C56" s="3" t="s">
        <v>213</v>
      </c>
      <c r="D56" s="3">
        <v>15.93</v>
      </c>
      <c r="E56" s="4"/>
      <c r="F56" s="5"/>
      <c r="G56" s="5">
        <v>15.93</v>
      </c>
      <c r="H56" s="5"/>
      <c r="I56" s="5"/>
      <c r="J56" s="6" t="s">
        <v>11</v>
      </c>
      <c r="K56" s="5">
        <f t="shared" si="0"/>
        <v>0</v>
      </c>
    </row>
    <row r="57" spans="1:11" ht="50.1" customHeight="1" x14ac:dyDescent="0.3">
      <c r="A57" s="3" t="s">
        <v>367</v>
      </c>
      <c r="B57" s="3" t="s">
        <v>368</v>
      </c>
      <c r="C57" s="3" t="s">
        <v>213</v>
      </c>
      <c r="D57" s="3">
        <v>2940</v>
      </c>
      <c r="E57" s="4"/>
      <c r="F57" s="5"/>
      <c r="G57" s="5">
        <v>0</v>
      </c>
      <c r="H57" s="5"/>
      <c r="I57" s="5"/>
      <c r="J57" s="6" t="s">
        <v>11</v>
      </c>
      <c r="K57" s="5">
        <f t="shared" si="0"/>
        <v>2940</v>
      </c>
    </row>
    <row r="58" spans="1:11" ht="50.1" customHeight="1" x14ac:dyDescent="0.3">
      <c r="A58" s="3" t="s">
        <v>70</v>
      </c>
      <c r="B58" s="3" t="s">
        <v>369</v>
      </c>
      <c r="C58" s="3" t="s">
        <v>213</v>
      </c>
      <c r="D58" s="3">
        <v>236.96</v>
      </c>
      <c r="E58" s="4"/>
      <c r="F58" s="5"/>
      <c r="G58" s="5">
        <v>0</v>
      </c>
      <c r="H58" s="5"/>
      <c r="I58" s="5"/>
      <c r="J58" s="6" t="s">
        <v>11</v>
      </c>
      <c r="K58" s="5">
        <f t="shared" si="0"/>
        <v>236.96</v>
      </c>
    </row>
    <row r="59" spans="1:11" ht="99" customHeight="1" x14ac:dyDescent="0.3">
      <c r="A59" s="3" t="s">
        <v>370</v>
      </c>
      <c r="B59" s="3" t="s">
        <v>372</v>
      </c>
      <c r="C59" s="3" t="s">
        <v>213</v>
      </c>
      <c r="D59" s="3">
        <v>162.5</v>
      </c>
      <c r="E59" s="4"/>
      <c r="F59" s="5"/>
      <c r="G59" s="5">
        <v>0</v>
      </c>
      <c r="H59" s="5"/>
      <c r="I59" s="5"/>
      <c r="J59" s="6" t="s">
        <v>11</v>
      </c>
      <c r="K59" s="5">
        <f t="shared" si="0"/>
        <v>162.5</v>
      </c>
    </row>
    <row r="60" spans="1:11" ht="50.1" customHeight="1" x14ac:dyDescent="0.3">
      <c r="A60" s="3" t="s">
        <v>287</v>
      </c>
      <c r="B60" s="3" t="s">
        <v>288</v>
      </c>
      <c r="C60" s="3" t="s">
        <v>289</v>
      </c>
      <c r="D60" s="3">
        <v>29845</v>
      </c>
      <c r="E60" s="4"/>
      <c r="F60" s="5"/>
      <c r="G60" s="5">
        <v>10398.35</v>
      </c>
      <c r="H60" s="5"/>
      <c r="I60" s="5"/>
      <c r="J60" s="6" t="s">
        <v>11</v>
      </c>
      <c r="K60" s="5">
        <f t="shared" si="0"/>
        <v>19446.650000000001</v>
      </c>
    </row>
    <row r="61" spans="1:11" ht="61.5" customHeight="1" x14ac:dyDescent="0.3">
      <c r="A61" s="3" t="s">
        <v>293</v>
      </c>
      <c r="B61" s="3" t="s">
        <v>298</v>
      </c>
      <c r="C61" s="3" t="s">
        <v>299</v>
      </c>
      <c r="D61" s="3">
        <v>306000</v>
      </c>
      <c r="E61" s="4"/>
      <c r="F61" s="5"/>
      <c r="G61" s="3">
        <v>306000</v>
      </c>
      <c r="H61" s="5"/>
      <c r="I61" s="5"/>
      <c r="J61" s="6" t="s">
        <v>11</v>
      </c>
      <c r="K61" s="5">
        <f t="shared" si="0"/>
        <v>0</v>
      </c>
    </row>
    <row r="62" spans="1:11" s="13" customFormat="1" ht="54.75" customHeight="1" x14ac:dyDescent="0.3">
      <c r="A62" s="3" t="s">
        <v>290</v>
      </c>
      <c r="B62" s="3" t="s">
        <v>315</v>
      </c>
      <c r="C62" s="3" t="s">
        <v>316</v>
      </c>
      <c r="D62" s="5">
        <v>3080</v>
      </c>
      <c r="E62" s="4"/>
      <c r="F62" s="5"/>
      <c r="G62" s="5">
        <v>714</v>
      </c>
      <c r="H62" s="5"/>
      <c r="I62" s="5"/>
      <c r="J62" s="6" t="s">
        <v>11</v>
      </c>
      <c r="K62" s="5">
        <f>D62-G62</f>
        <v>2366</v>
      </c>
    </row>
    <row r="63" spans="1:11" s="13" customFormat="1" ht="60" customHeight="1" x14ac:dyDescent="0.3">
      <c r="A63" s="3" t="s">
        <v>290</v>
      </c>
      <c r="B63" s="3" t="s">
        <v>317</v>
      </c>
      <c r="C63" s="3" t="s">
        <v>318</v>
      </c>
      <c r="D63" s="5">
        <v>365.52</v>
      </c>
      <c r="E63" s="4"/>
      <c r="F63" s="5"/>
      <c r="G63" s="5">
        <v>76.150000000000006</v>
      </c>
      <c r="H63" s="5"/>
      <c r="I63" s="5"/>
      <c r="J63" s="6" t="s">
        <v>11</v>
      </c>
      <c r="K63" s="5">
        <f>D63-G63</f>
        <v>289.37</v>
      </c>
    </row>
    <row r="64" spans="1:11" s="13" customFormat="1" ht="54.75" customHeight="1" x14ac:dyDescent="0.3">
      <c r="A64" s="3" t="s">
        <v>319</v>
      </c>
      <c r="B64" s="3" t="s">
        <v>320</v>
      </c>
      <c r="C64" s="12" t="s">
        <v>321</v>
      </c>
      <c r="D64" s="5">
        <v>25000</v>
      </c>
      <c r="E64" s="4"/>
      <c r="F64" s="5"/>
      <c r="G64" s="8">
        <v>9033.59</v>
      </c>
      <c r="H64" s="5"/>
      <c r="I64" s="5"/>
      <c r="J64" s="6" t="s">
        <v>11</v>
      </c>
      <c r="K64" s="5">
        <f>D64-G64</f>
        <v>15966.41</v>
      </c>
    </row>
    <row r="65" spans="1:11" s="13" customFormat="1" ht="39.950000000000003" customHeight="1" x14ac:dyDescent="0.3">
      <c r="A65" s="10"/>
      <c r="B65" s="10"/>
      <c r="C65" s="10"/>
      <c r="D65" s="28"/>
      <c r="E65" s="10"/>
      <c r="F65" s="10"/>
      <c r="G65" s="11"/>
      <c r="H65" s="10"/>
      <c r="I65" s="10"/>
      <c r="J65" s="10"/>
      <c r="K65" s="10"/>
    </row>
    <row r="66" spans="1:11" s="13" customFormat="1" ht="45" customHeight="1" x14ac:dyDescent="0.3">
      <c r="A66" s="3" t="s">
        <v>13</v>
      </c>
      <c r="B66" s="3" t="s">
        <v>14</v>
      </c>
      <c r="C66" s="12" t="s">
        <v>18</v>
      </c>
      <c r="D66" s="5">
        <v>1680</v>
      </c>
      <c r="E66" s="4"/>
      <c r="F66" s="5"/>
      <c r="G66" s="5">
        <f>125+125+125+125+125</f>
        <v>625</v>
      </c>
      <c r="H66" s="5"/>
      <c r="I66" s="5"/>
      <c r="J66" s="6" t="s">
        <v>12</v>
      </c>
      <c r="K66" s="5">
        <f>D66-G66</f>
        <v>1055</v>
      </c>
    </row>
    <row r="67" spans="1:11" s="13" customFormat="1" ht="45" customHeight="1" x14ac:dyDescent="0.3">
      <c r="A67" s="3" t="s">
        <v>28</v>
      </c>
      <c r="B67" s="3" t="s">
        <v>14</v>
      </c>
      <c r="C67" s="12" t="s">
        <v>29</v>
      </c>
      <c r="D67" s="5">
        <v>13560</v>
      </c>
      <c r="E67" s="4"/>
      <c r="F67" s="5"/>
      <c r="G67" s="5">
        <f>548+577.52+581.67+552.23+553.73</f>
        <v>2813.15</v>
      </c>
      <c r="H67" s="5"/>
      <c r="I67" s="5"/>
      <c r="J67" s="6" t="s">
        <v>12</v>
      </c>
      <c r="K67" s="5">
        <f>D67-G67</f>
        <v>10746.85</v>
      </c>
    </row>
    <row r="68" spans="1:11" s="13" customFormat="1" ht="45" customHeight="1" x14ac:dyDescent="0.3">
      <c r="A68" s="3" t="s">
        <v>30</v>
      </c>
      <c r="B68" s="3" t="s">
        <v>31</v>
      </c>
      <c r="C68" s="12" t="s">
        <v>16</v>
      </c>
      <c r="D68" s="5">
        <v>172108.5</v>
      </c>
      <c r="E68" s="4"/>
      <c r="F68" s="5"/>
      <c r="G68" s="8">
        <f>1500+1500+1500+1500+1500+4427.5+1500+21383+1500+21383</f>
        <v>57693.5</v>
      </c>
      <c r="H68" s="5"/>
      <c r="I68" s="5"/>
      <c r="J68" s="6" t="s">
        <v>12</v>
      </c>
      <c r="K68" s="5">
        <f>D68-G68</f>
        <v>114415</v>
      </c>
    </row>
    <row r="69" spans="1:11" s="13" customFormat="1" ht="80.25" customHeight="1" x14ac:dyDescent="0.3">
      <c r="A69" s="38" t="s">
        <v>23</v>
      </c>
      <c r="B69" s="3" t="s">
        <v>39</v>
      </c>
      <c r="C69" s="12" t="s">
        <v>24</v>
      </c>
      <c r="D69" s="5">
        <v>2500</v>
      </c>
      <c r="E69" s="4"/>
      <c r="F69" s="5"/>
      <c r="G69" s="8">
        <v>0</v>
      </c>
      <c r="H69" s="5"/>
      <c r="I69" s="5"/>
      <c r="J69" s="6" t="s">
        <v>12</v>
      </c>
      <c r="K69" s="5">
        <f>D69-G69</f>
        <v>2500</v>
      </c>
    </row>
    <row r="70" spans="1:11" s="13" customFormat="1" ht="66" customHeight="1" x14ac:dyDescent="0.3">
      <c r="A70" s="9" t="s">
        <v>23</v>
      </c>
      <c r="B70" s="3" t="s">
        <v>42</v>
      </c>
      <c r="C70" s="12" t="s">
        <v>24</v>
      </c>
      <c r="D70" s="5">
        <v>320</v>
      </c>
      <c r="E70" s="4"/>
      <c r="F70" s="5"/>
      <c r="G70" s="8">
        <v>0</v>
      </c>
      <c r="H70" s="5"/>
      <c r="I70" s="5"/>
      <c r="J70" s="6" t="s">
        <v>12</v>
      </c>
      <c r="K70" s="5">
        <f>D70-G70</f>
        <v>320</v>
      </c>
    </row>
    <row r="71" spans="1:11" s="13" customFormat="1" ht="63.75" customHeight="1" x14ac:dyDescent="0.3">
      <c r="A71" s="9" t="s">
        <v>44</v>
      </c>
      <c r="B71" s="3" t="s">
        <v>43</v>
      </c>
      <c r="C71" s="12" t="s">
        <v>24</v>
      </c>
      <c r="D71" s="5">
        <v>288</v>
      </c>
      <c r="E71" s="4"/>
      <c r="F71" s="5"/>
      <c r="G71" s="8">
        <v>108</v>
      </c>
      <c r="H71" s="5"/>
      <c r="I71" s="5"/>
      <c r="J71" s="6" t="s">
        <v>12</v>
      </c>
      <c r="K71" s="5">
        <f>D71-G71</f>
        <v>180</v>
      </c>
    </row>
    <row r="72" spans="1:11" s="46" customFormat="1" ht="45" customHeight="1" x14ac:dyDescent="0.3">
      <c r="A72" s="9" t="s">
        <v>49</v>
      </c>
      <c r="B72" s="3" t="s">
        <v>50</v>
      </c>
      <c r="C72" s="12" t="s">
        <v>18</v>
      </c>
      <c r="D72" s="5">
        <v>1250</v>
      </c>
      <c r="E72" s="4"/>
      <c r="F72" s="5"/>
      <c r="G72" s="8">
        <f>980+245+25</f>
        <v>1250</v>
      </c>
      <c r="H72" s="5"/>
      <c r="I72" s="5"/>
      <c r="J72" s="6" t="s">
        <v>12</v>
      </c>
      <c r="K72" s="5">
        <f>D72-G72</f>
        <v>0</v>
      </c>
    </row>
    <row r="73" spans="1:11" s="13" customFormat="1" ht="45" customHeight="1" x14ac:dyDescent="0.3">
      <c r="A73" s="21" t="s">
        <v>21</v>
      </c>
      <c r="B73" s="22" t="s">
        <v>65</v>
      </c>
      <c r="C73" s="23" t="s">
        <v>18</v>
      </c>
      <c r="D73" s="24">
        <v>11218.5</v>
      </c>
      <c r="E73" s="25"/>
      <c r="F73" s="24"/>
      <c r="G73" s="24">
        <f>1817.3+1014</f>
        <v>2831.3</v>
      </c>
      <c r="H73" s="24"/>
      <c r="I73" s="24"/>
      <c r="J73" s="45" t="s">
        <v>12</v>
      </c>
      <c r="K73" s="24">
        <f>D73-G73</f>
        <v>8387.2000000000007</v>
      </c>
    </row>
    <row r="74" spans="1:11" s="13" customFormat="1" ht="54.75" customHeight="1" x14ac:dyDescent="0.3">
      <c r="A74" s="9" t="s">
        <v>79</v>
      </c>
      <c r="B74" s="3" t="s">
        <v>80</v>
      </c>
      <c r="C74" s="12" t="s">
        <v>97</v>
      </c>
      <c r="D74" s="5">
        <v>1288</v>
      </c>
      <c r="E74" s="4"/>
      <c r="F74" s="5"/>
      <c r="G74" s="5">
        <v>1288</v>
      </c>
      <c r="H74" s="5"/>
      <c r="I74" s="5"/>
      <c r="J74" s="6" t="s">
        <v>12</v>
      </c>
      <c r="K74" s="5">
        <f>D74-G74</f>
        <v>0</v>
      </c>
    </row>
    <row r="75" spans="1:11" s="13" customFormat="1" ht="52.5" customHeight="1" x14ac:dyDescent="0.3">
      <c r="A75" s="9" t="s">
        <v>82</v>
      </c>
      <c r="B75" s="3" t="s">
        <v>83</v>
      </c>
      <c r="C75" s="12" t="s">
        <v>97</v>
      </c>
      <c r="D75" s="5">
        <v>1320</v>
      </c>
      <c r="E75" s="4"/>
      <c r="F75" s="5"/>
      <c r="G75" s="5">
        <v>0</v>
      </c>
      <c r="H75" s="5"/>
      <c r="I75" s="5"/>
      <c r="J75" s="6" t="s">
        <v>12</v>
      </c>
      <c r="K75" s="5">
        <f>D75-G75</f>
        <v>1320</v>
      </c>
    </row>
    <row r="76" spans="1:11" s="13" customFormat="1" ht="53.25" customHeight="1" x14ac:dyDescent="0.3">
      <c r="A76" s="9" t="s">
        <v>84</v>
      </c>
      <c r="B76" s="3" t="s">
        <v>85</v>
      </c>
      <c r="C76" s="12" t="s">
        <v>18</v>
      </c>
      <c r="D76" s="5">
        <v>100</v>
      </c>
      <c r="E76" s="4"/>
      <c r="F76" s="5"/>
      <c r="G76" s="5">
        <v>0</v>
      </c>
      <c r="H76" s="5"/>
      <c r="I76" s="5"/>
      <c r="J76" s="6" t="s">
        <v>12</v>
      </c>
      <c r="K76" s="5">
        <f>D76-G76</f>
        <v>100</v>
      </c>
    </row>
    <row r="77" spans="1:11" s="13" customFormat="1" ht="53.25" customHeight="1" x14ac:dyDescent="0.3">
      <c r="A77" s="9" t="s">
        <v>86</v>
      </c>
      <c r="B77" s="3" t="s">
        <v>87</v>
      </c>
      <c r="C77" s="12" t="s">
        <v>18</v>
      </c>
      <c r="D77" s="5">
        <v>1150</v>
      </c>
      <c r="E77" s="4"/>
      <c r="F77" s="5"/>
      <c r="G77" s="8">
        <v>1150</v>
      </c>
      <c r="H77" s="5"/>
      <c r="I77" s="5"/>
      <c r="J77" s="6" t="s">
        <v>12</v>
      </c>
      <c r="K77" s="5">
        <f>D77-G77</f>
        <v>0</v>
      </c>
    </row>
    <row r="78" spans="1:11" s="13" customFormat="1" ht="45" customHeight="1" x14ac:dyDescent="0.3">
      <c r="A78" s="9" t="s">
        <v>88</v>
      </c>
      <c r="B78" s="3" t="s">
        <v>89</v>
      </c>
      <c r="C78" s="12" t="s">
        <v>18</v>
      </c>
      <c r="D78" s="5">
        <v>6650.4</v>
      </c>
      <c r="E78" s="4"/>
      <c r="F78" s="5"/>
      <c r="G78" s="8">
        <f>5151.3+1499.1</f>
        <v>6650.4</v>
      </c>
      <c r="H78" s="5"/>
      <c r="I78" s="5"/>
      <c r="J78" s="6" t="s">
        <v>12</v>
      </c>
      <c r="K78" s="5">
        <f>D78-G78</f>
        <v>0</v>
      </c>
    </row>
    <row r="79" spans="1:11" s="13" customFormat="1" ht="60" customHeight="1" x14ac:dyDescent="0.3">
      <c r="A79" s="9" t="s">
        <v>90</v>
      </c>
      <c r="B79" s="3" t="s">
        <v>91</v>
      </c>
      <c r="C79" s="12" t="s">
        <v>97</v>
      </c>
      <c r="D79" s="5">
        <v>1095</v>
      </c>
      <c r="E79" s="4"/>
      <c r="F79" s="5"/>
      <c r="G79" s="8">
        <v>1095</v>
      </c>
      <c r="H79" s="5"/>
      <c r="I79" s="5"/>
      <c r="J79" s="6" t="s">
        <v>12</v>
      </c>
      <c r="K79" s="5">
        <f>D79-G79</f>
        <v>0</v>
      </c>
    </row>
    <row r="80" spans="1:11" s="46" customFormat="1" ht="57" customHeight="1" x14ac:dyDescent="0.3">
      <c r="A80" s="9" t="s">
        <v>92</v>
      </c>
      <c r="B80" s="3" t="s">
        <v>93</v>
      </c>
      <c r="C80" s="12" t="s">
        <v>18</v>
      </c>
      <c r="D80" s="5">
        <v>1000</v>
      </c>
      <c r="E80" s="4"/>
      <c r="F80" s="5"/>
      <c r="G80" s="8">
        <v>1000</v>
      </c>
      <c r="H80" s="5"/>
      <c r="I80" s="5"/>
      <c r="J80" s="6" t="s">
        <v>12</v>
      </c>
      <c r="K80" s="5">
        <f>D80-G80</f>
        <v>0</v>
      </c>
    </row>
    <row r="81" spans="1:11" s="13" customFormat="1" ht="74.25" customHeight="1" x14ac:dyDescent="0.3">
      <c r="A81" s="21" t="s">
        <v>33</v>
      </c>
      <c r="B81" s="22" t="s">
        <v>94</v>
      </c>
      <c r="C81" s="23" t="s">
        <v>97</v>
      </c>
      <c r="D81" s="24">
        <v>252</v>
      </c>
      <c r="E81" s="25"/>
      <c r="F81" s="24"/>
      <c r="G81" s="29">
        <v>252</v>
      </c>
      <c r="H81" s="24"/>
      <c r="I81" s="24"/>
      <c r="J81" s="45" t="s">
        <v>12</v>
      </c>
      <c r="K81" s="24">
        <f>D81-G81</f>
        <v>0</v>
      </c>
    </row>
    <row r="82" spans="1:11" s="13" customFormat="1" ht="60.75" customHeight="1" x14ac:dyDescent="0.3">
      <c r="A82" s="9" t="s">
        <v>19</v>
      </c>
      <c r="B82" s="3" t="s">
        <v>95</v>
      </c>
      <c r="C82" s="12" t="s">
        <v>18</v>
      </c>
      <c r="D82" s="5">
        <v>3651.38</v>
      </c>
      <c r="E82" s="4"/>
      <c r="F82" s="5"/>
      <c r="G82" s="5">
        <v>3651.38</v>
      </c>
      <c r="H82" s="5"/>
      <c r="I82" s="5"/>
      <c r="J82" s="6" t="s">
        <v>12</v>
      </c>
      <c r="K82" s="5">
        <f>D82-G82</f>
        <v>0</v>
      </c>
    </row>
    <row r="83" spans="1:11" s="13" customFormat="1" ht="63.75" customHeight="1" x14ac:dyDescent="0.3">
      <c r="A83" s="9" t="s">
        <v>15</v>
      </c>
      <c r="B83" s="3" t="s">
        <v>96</v>
      </c>
      <c r="C83" s="23" t="s">
        <v>16</v>
      </c>
      <c r="D83" s="5">
        <v>563.04</v>
      </c>
      <c r="E83" s="4"/>
      <c r="F83" s="5"/>
      <c r="G83" s="5">
        <v>563.04</v>
      </c>
      <c r="H83" s="5"/>
      <c r="I83" s="5"/>
      <c r="J83" s="6" t="s">
        <v>12</v>
      </c>
      <c r="K83" s="5">
        <f>D83-G83</f>
        <v>0</v>
      </c>
    </row>
    <row r="84" spans="1:11" s="13" customFormat="1" ht="45" customHeight="1" x14ac:dyDescent="0.3">
      <c r="A84" s="9" t="s">
        <v>84</v>
      </c>
      <c r="B84" s="3" t="s">
        <v>98</v>
      </c>
      <c r="C84" s="12" t="s">
        <v>18</v>
      </c>
      <c r="D84" s="5">
        <v>1500</v>
      </c>
      <c r="E84" s="4"/>
      <c r="F84" s="5"/>
      <c r="G84" s="5">
        <v>1500</v>
      </c>
      <c r="H84" s="5"/>
      <c r="I84" s="5"/>
      <c r="J84" s="6" t="s">
        <v>12</v>
      </c>
      <c r="K84" s="5">
        <f>D84-G84</f>
        <v>0</v>
      </c>
    </row>
    <row r="85" spans="1:11" s="13" customFormat="1" ht="45" customHeight="1" x14ac:dyDescent="0.3">
      <c r="A85" s="9" t="s">
        <v>99</v>
      </c>
      <c r="B85" s="3" t="s">
        <v>100</v>
      </c>
      <c r="C85" s="12" t="s">
        <v>18</v>
      </c>
      <c r="D85" s="5">
        <v>388.8</v>
      </c>
      <c r="E85" s="4"/>
      <c r="F85" s="5"/>
      <c r="G85" s="5">
        <v>388.8</v>
      </c>
      <c r="H85" s="5"/>
      <c r="I85" s="5"/>
      <c r="J85" s="6" t="s">
        <v>12</v>
      </c>
      <c r="K85" s="5">
        <f>D85-G85</f>
        <v>0</v>
      </c>
    </row>
    <row r="86" spans="1:11" s="13" customFormat="1" ht="45" customHeight="1" x14ac:dyDescent="0.3">
      <c r="A86" s="9" t="s">
        <v>101</v>
      </c>
      <c r="B86" s="3" t="s">
        <v>102</v>
      </c>
      <c r="C86" s="12" t="s">
        <v>18</v>
      </c>
      <c r="D86" s="5">
        <v>380</v>
      </c>
      <c r="E86" s="4"/>
      <c r="F86" s="5"/>
      <c r="G86" s="5">
        <f>378.67+1.33</f>
        <v>380</v>
      </c>
      <c r="H86" s="5"/>
      <c r="I86" s="5"/>
      <c r="J86" s="6" t="s">
        <v>12</v>
      </c>
      <c r="K86" s="5">
        <f>D86-G86</f>
        <v>0</v>
      </c>
    </row>
    <row r="87" spans="1:11" s="13" customFormat="1" ht="45" customHeight="1" x14ac:dyDescent="0.3">
      <c r="A87" s="9" t="s">
        <v>88</v>
      </c>
      <c r="B87" s="3" t="s">
        <v>103</v>
      </c>
      <c r="C87" s="12" t="s">
        <v>18</v>
      </c>
      <c r="D87" s="5">
        <v>1105.7</v>
      </c>
      <c r="E87" s="4"/>
      <c r="F87" s="5"/>
      <c r="G87" s="5">
        <f>996.9+108.8</f>
        <v>1105.7</v>
      </c>
      <c r="H87" s="5"/>
      <c r="I87" s="5"/>
      <c r="J87" s="6" t="s">
        <v>12</v>
      </c>
      <c r="K87" s="5">
        <f>D87-G87</f>
        <v>0</v>
      </c>
    </row>
    <row r="88" spans="1:11" s="13" customFormat="1" ht="63" customHeight="1" x14ac:dyDescent="0.3">
      <c r="A88" s="9" t="s">
        <v>104</v>
      </c>
      <c r="B88" s="3" t="s">
        <v>105</v>
      </c>
      <c r="C88" s="12" t="s">
        <v>106</v>
      </c>
      <c r="D88" s="5">
        <v>22875</v>
      </c>
      <c r="E88" s="4"/>
      <c r="F88" s="5"/>
      <c r="G88" s="5">
        <f>16150+6725</f>
        <v>22875</v>
      </c>
      <c r="H88" s="5"/>
      <c r="I88" s="5"/>
      <c r="J88" s="6" t="s">
        <v>12</v>
      </c>
      <c r="K88" s="5">
        <f>D88-G88</f>
        <v>0</v>
      </c>
    </row>
    <row r="89" spans="1:11" s="13" customFormat="1" ht="60" customHeight="1" x14ac:dyDescent="0.3">
      <c r="A89" s="9" t="s">
        <v>107</v>
      </c>
      <c r="B89" s="3" t="s">
        <v>108</v>
      </c>
      <c r="C89" s="12" t="s">
        <v>109</v>
      </c>
      <c r="D89" s="5">
        <v>4104.18</v>
      </c>
      <c r="E89" s="4"/>
      <c r="F89" s="5"/>
      <c r="G89" s="5">
        <v>4104.18</v>
      </c>
      <c r="H89" s="5"/>
      <c r="I89" s="5"/>
      <c r="J89" s="6" t="s">
        <v>12</v>
      </c>
      <c r="K89" s="5">
        <f>D89-G89</f>
        <v>0</v>
      </c>
    </row>
    <row r="90" spans="1:11" s="13" customFormat="1" ht="60" customHeight="1" x14ac:dyDescent="0.3">
      <c r="A90" s="9" t="s">
        <v>110</v>
      </c>
      <c r="B90" s="3" t="s">
        <v>111</v>
      </c>
      <c r="C90" s="12" t="s">
        <v>18</v>
      </c>
      <c r="D90" s="5">
        <v>4800</v>
      </c>
      <c r="E90" s="4"/>
      <c r="F90" s="5"/>
      <c r="G90" s="5">
        <v>4800</v>
      </c>
      <c r="H90" s="5"/>
      <c r="I90" s="5"/>
      <c r="J90" s="6" t="s">
        <v>12</v>
      </c>
      <c r="K90" s="5">
        <f>D90-G90</f>
        <v>0</v>
      </c>
    </row>
    <row r="91" spans="1:11" s="13" customFormat="1" ht="45" customHeight="1" x14ac:dyDescent="0.3">
      <c r="A91" s="9" t="s">
        <v>15</v>
      </c>
      <c r="B91" s="3" t="s">
        <v>112</v>
      </c>
      <c r="C91" s="12" t="s">
        <v>16</v>
      </c>
      <c r="D91" s="5">
        <v>2997</v>
      </c>
      <c r="E91" s="4"/>
      <c r="F91" s="5"/>
      <c r="G91" s="5">
        <v>2997</v>
      </c>
      <c r="H91" s="5"/>
      <c r="I91" s="5"/>
      <c r="J91" s="6" t="s">
        <v>12</v>
      </c>
      <c r="K91" s="5">
        <f>D91-G91</f>
        <v>0</v>
      </c>
    </row>
    <row r="92" spans="1:11" s="13" customFormat="1" ht="45" customHeight="1" x14ac:dyDescent="0.3">
      <c r="A92" s="9" t="s">
        <v>113</v>
      </c>
      <c r="B92" s="3" t="s">
        <v>114</v>
      </c>
      <c r="C92" s="12" t="s">
        <v>16</v>
      </c>
      <c r="D92" s="5">
        <v>363.28</v>
      </c>
      <c r="E92" s="4"/>
      <c r="F92" s="5"/>
      <c r="G92" s="5">
        <v>363.28</v>
      </c>
      <c r="H92" s="5"/>
      <c r="I92" s="5"/>
      <c r="J92" s="6" t="s">
        <v>12</v>
      </c>
      <c r="K92" s="5">
        <f>D92-G92</f>
        <v>0</v>
      </c>
    </row>
    <row r="93" spans="1:11" s="13" customFormat="1" ht="45" customHeight="1" x14ac:dyDescent="0.3">
      <c r="A93" s="9" t="s">
        <v>115</v>
      </c>
      <c r="B93" s="3" t="s">
        <v>116</v>
      </c>
      <c r="C93" s="12" t="s">
        <v>18</v>
      </c>
      <c r="D93" s="5">
        <v>1930</v>
      </c>
      <c r="E93" s="4"/>
      <c r="F93" s="5"/>
      <c r="G93" s="5">
        <v>1930</v>
      </c>
      <c r="H93" s="5"/>
      <c r="I93" s="5"/>
      <c r="J93" s="6" t="s">
        <v>12</v>
      </c>
      <c r="K93" s="5">
        <f>D93-G93</f>
        <v>0</v>
      </c>
    </row>
    <row r="94" spans="1:11" s="13" customFormat="1" ht="45" customHeight="1" x14ac:dyDescent="0.3">
      <c r="A94" s="9" t="s">
        <v>117</v>
      </c>
      <c r="B94" s="3" t="s">
        <v>118</v>
      </c>
      <c r="C94" s="12" t="s">
        <v>18</v>
      </c>
      <c r="D94" s="5">
        <v>2198.1</v>
      </c>
      <c r="E94" s="4"/>
      <c r="F94" s="5"/>
      <c r="G94" s="5">
        <v>2198.1</v>
      </c>
      <c r="H94" s="5"/>
      <c r="I94" s="5"/>
      <c r="J94" s="6" t="s">
        <v>12</v>
      </c>
      <c r="K94" s="5">
        <f>D94-G94</f>
        <v>0</v>
      </c>
    </row>
    <row r="95" spans="1:11" s="13" customFormat="1" ht="45" customHeight="1" x14ac:dyDescent="0.3">
      <c r="A95" s="9" t="s">
        <v>119</v>
      </c>
      <c r="B95" s="3" t="s">
        <v>118</v>
      </c>
      <c r="C95" s="12" t="s">
        <v>18</v>
      </c>
      <c r="D95" s="5">
        <v>1316.95</v>
      </c>
      <c r="E95" s="4"/>
      <c r="F95" s="5"/>
      <c r="G95" s="5">
        <v>1316.95</v>
      </c>
      <c r="H95" s="5"/>
      <c r="I95" s="5"/>
      <c r="J95" s="6" t="s">
        <v>12</v>
      </c>
      <c r="K95" s="5">
        <f>D95-G95</f>
        <v>0</v>
      </c>
    </row>
    <row r="96" spans="1:11" s="13" customFormat="1" ht="45" customHeight="1" x14ac:dyDescent="0.3">
      <c r="A96" s="9" t="s">
        <v>120</v>
      </c>
      <c r="B96" s="3" t="s">
        <v>121</v>
      </c>
      <c r="C96" s="12" t="s">
        <v>18</v>
      </c>
      <c r="D96" s="5">
        <v>2715</v>
      </c>
      <c r="E96" s="4"/>
      <c r="F96" s="5"/>
      <c r="G96" s="5">
        <v>2715</v>
      </c>
      <c r="H96" s="5"/>
      <c r="I96" s="5"/>
      <c r="J96" s="6" t="s">
        <v>12</v>
      </c>
      <c r="K96" s="5">
        <f>D96-G96</f>
        <v>0</v>
      </c>
    </row>
    <row r="97" spans="1:11" s="13" customFormat="1" ht="45" customHeight="1" x14ac:dyDescent="0.3">
      <c r="A97" s="9" t="s">
        <v>122</v>
      </c>
      <c r="B97" s="3" t="s">
        <v>123</v>
      </c>
      <c r="C97" s="12" t="s">
        <v>18</v>
      </c>
      <c r="D97" s="5">
        <v>3500</v>
      </c>
      <c r="E97" s="4"/>
      <c r="F97" s="5"/>
      <c r="G97" s="5">
        <v>3500</v>
      </c>
      <c r="H97" s="5"/>
      <c r="I97" s="5"/>
      <c r="J97" s="6" t="s">
        <v>12</v>
      </c>
      <c r="K97" s="5">
        <f>D97-G97</f>
        <v>0</v>
      </c>
    </row>
    <row r="98" spans="1:11" s="13" customFormat="1" ht="65.25" customHeight="1" x14ac:dyDescent="0.3">
      <c r="A98" s="9" t="s">
        <v>124</v>
      </c>
      <c r="B98" s="3" t="s">
        <v>125</v>
      </c>
      <c r="C98" s="12" t="s">
        <v>97</v>
      </c>
      <c r="D98" s="5">
        <v>155</v>
      </c>
      <c r="E98" s="4"/>
      <c r="F98" s="5"/>
      <c r="G98" s="5">
        <v>155</v>
      </c>
      <c r="H98" s="5"/>
      <c r="I98" s="5"/>
      <c r="J98" s="6" t="s">
        <v>12</v>
      </c>
      <c r="K98" s="5">
        <f>D98-G98</f>
        <v>0</v>
      </c>
    </row>
    <row r="99" spans="1:11" s="13" customFormat="1" ht="66" customHeight="1" x14ac:dyDescent="0.3">
      <c r="A99" s="9" t="s">
        <v>126</v>
      </c>
      <c r="B99" s="3" t="s">
        <v>127</v>
      </c>
      <c r="C99" s="12" t="s">
        <v>97</v>
      </c>
      <c r="D99" s="5">
        <v>13674</v>
      </c>
      <c r="E99" s="4"/>
      <c r="F99" s="5"/>
      <c r="G99" s="5">
        <v>13674</v>
      </c>
      <c r="H99" s="5"/>
      <c r="I99" s="5"/>
      <c r="J99" s="6" t="s">
        <v>12</v>
      </c>
      <c r="K99" s="5">
        <f>D99-G99</f>
        <v>0</v>
      </c>
    </row>
    <row r="100" spans="1:11" s="13" customFormat="1" ht="65.25" customHeight="1" x14ac:dyDescent="0.3">
      <c r="A100" s="9" t="s">
        <v>128</v>
      </c>
      <c r="B100" s="3" t="s">
        <v>129</v>
      </c>
      <c r="C100" s="12" t="s">
        <v>97</v>
      </c>
      <c r="D100" s="5">
        <v>3882</v>
      </c>
      <c r="E100" s="4"/>
      <c r="F100" s="5"/>
      <c r="G100" s="5">
        <v>3882</v>
      </c>
      <c r="H100" s="5"/>
      <c r="I100" s="5"/>
      <c r="J100" s="6" t="s">
        <v>12</v>
      </c>
      <c r="K100" s="5">
        <f>D100-G100</f>
        <v>0</v>
      </c>
    </row>
    <row r="101" spans="1:11" s="13" customFormat="1" ht="68.25" customHeight="1" x14ac:dyDescent="0.3">
      <c r="A101" s="9" t="s">
        <v>130</v>
      </c>
      <c r="B101" s="3" t="s">
        <v>131</v>
      </c>
      <c r="C101" s="12" t="s">
        <v>97</v>
      </c>
      <c r="D101" s="5">
        <v>4734</v>
      </c>
      <c r="E101" s="4"/>
      <c r="F101" s="5"/>
      <c r="G101" s="5">
        <v>4734</v>
      </c>
      <c r="H101" s="5"/>
      <c r="I101" s="5"/>
      <c r="J101" s="6" t="s">
        <v>12</v>
      </c>
      <c r="K101" s="5">
        <f>D101-G101</f>
        <v>0</v>
      </c>
    </row>
    <row r="102" spans="1:11" s="13" customFormat="1" ht="53.25" customHeight="1" x14ac:dyDescent="0.3">
      <c r="A102" s="9" t="s">
        <v>132</v>
      </c>
      <c r="B102" s="3" t="s">
        <v>133</v>
      </c>
      <c r="C102" s="12" t="s">
        <v>97</v>
      </c>
      <c r="D102" s="5">
        <v>20</v>
      </c>
      <c r="E102" s="4"/>
      <c r="F102" s="5"/>
      <c r="G102" s="5">
        <v>20</v>
      </c>
      <c r="H102" s="5"/>
      <c r="I102" s="5"/>
      <c r="J102" s="6" t="s">
        <v>12</v>
      </c>
      <c r="K102" s="5">
        <f>D102-G102</f>
        <v>0</v>
      </c>
    </row>
    <row r="103" spans="1:11" s="13" customFormat="1" ht="57.75" customHeight="1" x14ac:dyDescent="0.3">
      <c r="A103" s="9" t="s">
        <v>57</v>
      </c>
      <c r="B103" s="3" t="s">
        <v>134</v>
      </c>
      <c r="C103" s="12" t="s">
        <v>18</v>
      </c>
      <c r="D103" s="5">
        <v>6220</v>
      </c>
      <c r="E103" s="4"/>
      <c r="F103" s="5"/>
      <c r="G103" s="5">
        <v>0</v>
      </c>
      <c r="H103" s="5"/>
      <c r="I103" s="5"/>
      <c r="J103" s="6" t="s">
        <v>12</v>
      </c>
      <c r="K103" s="5">
        <f>D103-G103</f>
        <v>6220</v>
      </c>
    </row>
    <row r="104" spans="1:11" s="13" customFormat="1" ht="60.75" customHeight="1" x14ac:dyDescent="0.3">
      <c r="A104" s="9" t="s">
        <v>101</v>
      </c>
      <c r="B104" s="3" t="s">
        <v>135</v>
      </c>
      <c r="C104" s="12" t="s">
        <v>18</v>
      </c>
      <c r="D104" s="5">
        <v>195</v>
      </c>
      <c r="E104" s="4"/>
      <c r="F104" s="5"/>
      <c r="G104" s="5">
        <v>195</v>
      </c>
      <c r="H104" s="5"/>
      <c r="I104" s="5"/>
      <c r="J104" s="6" t="s">
        <v>12</v>
      </c>
      <c r="K104" s="5">
        <f>D104-G104</f>
        <v>0</v>
      </c>
    </row>
    <row r="105" spans="1:11" s="13" customFormat="1" ht="56.25" customHeight="1" x14ac:dyDescent="0.3">
      <c r="A105" s="9" t="s">
        <v>136</v>
      </c>
      <c r="B105" s="3" t="s">
        <v>137</v>
      </c>
      <c r="C105" s="12" t="s">
        <v>18</v>
      </c>
      <c r="D105" s="5">
        <v>2510</v>
      </c>
      <c r="E105" s="4"/>
      <c r="F105" s="5"/>
      <c r="G105" s="5">
        <v>2510</v>
      </c>
      <c r="H105" s="5"/>
      <c r="I105" s="5"/>
      <c r="J105" s="6" t="s">
        <v>12</v>
      </c>
      <c r="K105" s="5">
        <f>D105-G105</f>
        <v>0</v>
      </c>
    </row>
    <row r="106" spans="1:11" s="13" customFormat="1" ht="58.5" customHeight="1" x14ac:dyDescent="0.3">
      <c r="A106" s="9" t="s">
        <v>33</v>
      </c>
      <c r="B106" s="3" t="s">
        <v>138</v>
      </c>
      <c r="C106" s="12" t="s">
        <v>18</v>
      </c>
      <c r="D106" s="5">
        <v>2108</v>
      </c>
      <c r="E106" s="4"/>
      <c r="F106" s="5"/>
      <c r="G106" s="5">
        <v>0</v>
      </c>
      <c r="H106" s="5"/>
      <c r="I106" s="5"/>
      <c r="J106" s="6" t="s">
        <v>12</v>
      </c>
      <c r="K106" s="5">
        <f>D106-G106</f>
        <v>2108</v>
      </c>
    </row>
    <row r="107" spans="1:11" s="13" customFormat="1" ht="45" customHeight="1" x14ac:dyDescent="0.3">
      <c r="A107" s="9" t="s">
        <v>15</v>
      </c>
      <c r="B107" s="3" t="s">
        <v>112</v>
      </c>
      <c r="C107" s="12" t="s">
        <v>16</v>
      </c>
      <c r="D107" s="5">
        <v>2910</v>
      </c>
      <c r="E107" s="4"/>
      <c r="F107" s="5"/>
      <c r="G107" s="5">
        <v>2910</v>
      </c>
      <c r="H107" s="5"/>
      <c r="I107" s="5"/>
      <c r="J107" s="6" t="s">
        <v>12</v>
      </c>
      <c r="K107" s="5">
        <f>D107-G107</f>
        <v>0</v>
      </c>
    </row>
    <row r="108" spans="1:11" s="13" customFormat="1" ht="45" customHeight="1" x14ac:dyDescent="0.3">
      <c r="A108" s="9" t="s">
        <v>139</v>
      </c>
      <c r="B108" s="3" t="s">
        <v>140</v>
      </c>
      <c r="C108" s="12" t="s">
        <v>18</v>
      </c>
      <c r="D108" s="5">
        <v>100</v>
      </c>
      <c r="E108" s="4"/>
      <c r="F108" s="5"/>
      <c r="G108" s="5">
        <v>100</v>
      </c>
      <c r="H108" s="5"/>
      <c r="I108" s="5"/>
      <c r="J108" s="6" t="s">
        <v>12</v>
      </c>
      <c r="K108" s="5">
        <f>D108-G108</f>
        <v>0</v>
      </c>
    </row>
    <row r="109" spans="1:11" s="46" customFormat="1" ht="45" customHeight="1" x14ac:dyDescent="0.3">
      <c r="A109" s="9" t="s">
        <v>120</v>
      </c>
      <c r="B109" s="3" t="s">
        <v>141</v>
      </c>
      <c r="C109" s="12" t="s">
        <v>18</v>
      </c>
      <c r="D109" s="5">
        <v>275</v>
      </c>
      <c r="E109" s="4"/>
      <c r="F109" s="5"/>
      <c r="G109" s="5">
        <v>275</v>
      </c>
      <c r="H109" s="5"/>
      <c r="I109" s="5"/>
      <c r="J109" s="6" t="s">
        <v>12</v>
      </c>
      <c r="K109" s="5">
        <f>D109-G109</f>
        <v>0</v>
      </c>
    </row>
    <row r="110" spans="1:11" s="13" customFormat="1" ht="52.5" customHeight="1" x14ac:dyDescent="0.3">
      <c r="A110" s="21" t="s">
        <v>142</v>
      </c>
      <c r="B110" s="22" t="s">
        <v>143</v>
      </c>
      <c r="C110" s="23" t="s">
        <v>18</v>
      </c>
      <c r="D110" s="24">
        <v>1820</v>
      </c>
      <c r="E110" s="25"/>
      <c r="F110" s="24"/>
      <c r="G110" s="24">
        <v>0</v>
      </c>
      <c r="H110" s="24"/>
      <c r="I110" s="24"/>
      <c r="J110" s="45" t="s">
        <v>12</v>
      </c>
      <c r="K110" s="24">
        <f>D110-G110</f>
        <v>1820</v>
      </c>
    </row>
    <row r="111" spans="1:11" s="13" customFormat="1" ht="53.25" customHeight="1" x14ac:dyDescent="0.3">
      <c r="A111" s="9" t="s">
        <v>144</v>
      </c>
      <c r="B111" s="3" t="s">
        <v>145</v>
      </c>
      <c r="C111" s="12" t="s">
        <v>18</v>
      </c>
      <c r="D111" s="5">
        <v>2900</v>
      </c>
      <c r="E111" s="4"/>
      <c r="F111" s="5"/>
      <c r="G111" s="5">
        <v>0</v>
      </c>
      <c r="H111" s="5"/>
      <c r="I111" s="5"/>
      <c r="J111" s="6" t="s">
        <v>12</v>
      </c>
      <c r="K111" s="5">
        <f>D111-G111</f>
        <v>2900</v>
      </c>
    </row>
    <row r="112" spans="1:11" s="13" customFormat="1" ht="58.5" customHeight="1" x14ac:dyDescent="0.3">
      <c r="A112" s="9" t="s">
        <v>146</v>
      </c>
      <c r="B112" s="3" t="s">
        <v>147</v>
      </c>
      <c r="C112" s="12" t="s">
        <v>18</v>
      </c>
      <c r="D112" s="5">
        <v>9900</v>
      </c>
      <c r="E112" s="4"/>
      <c r="F112" s="5"/>
      <c r="G112" s="5">
        <v>0</v>
      </c>
      <c r="H112" s="5"/>
      <c r="I112" s="5"/>
      <c r="J112" s="6" t="s">
        <v>12</v>
      </c>
      <c r="K112" s="5">
        <f>D112-G112</f>
        <v>9900</v>
      </c>
    </row>
    <row r="113" spans="1:11" s="13" customFormat="1" ht="45" customHeight="1" x14ac:dyDescent="0.3">
      <c r="A113" s="9" t="s">
        <v>148</v>
      </c>
      <c r="B113" s="3" t="s">
        <v>149</v>
      </c>
      <c r="C113" s="12" t="s">
        <v>18</v>
      </c>
      <c r="D113" s="5">
        <v>4710</v>
      </c>
      <c r="E113" s="4"/>
      <c r="F113" s="5"/>
      <c r="G113" s="5">
        <v>0</v>
      </c>
      <c r="H113" s="5"/>
      <c r="I113" s="5"/>
      <c r="J113" s="6" t="s">
        <v>12</v>
      </c>
      <c r="K113" s="5">
        <f>D113-G113</f>
        <v>4710</v>
      </c>
    </row>
    <row r="114" spans="1:11" s="13" customFormat="1" ht="56.25" customHeight="1" x14ac:dyDescent="0.3">
      <c r="A114" s="9" t="s">
        <v>150</v>
      </c>
      <c r="B114" s="3" t="s">
        <v>151</v>
      </c>
      <c r="C114" s="12" t="s">
        <v>18</v>
      </c>
      <c r="D114" s="5">
        <v>1350</v>
      </c>
      <c r="E114" s="4"/>
      <c r="F114" s="5"/>
      <c r="G114" s="5">
        <v>0</v>
      </c>
      <c r="H114" s="5"/>
      <c r="I114" s="5"/>
      <c r="J114" s="6" t="s">
        <v>12</v>
      </c>
      <c r="K114" s="5">
        <f>D114-G114</f>
        <v>1350</v>
      </c>
    </row>
    <row r="115" spans="1:11" s="13" customFormat="1" ht="45" customHeight="1" x14ac:dyDescent="0.3">
      <c r="A115" s="9" t="s">
        <v>152</v>
      </c>
      <c r="B115" s="3" t="s">
        <v>153</v>
      </c>
      <c r="C115" s="12" t="s">
        <v>18</v>
      </c>
      <c r="D115" s="5">
        <v>1288</v>
      </c>
      <c r="E115" s="4"/>
      <c r="F115" s="5"/>
      <c r="G115" s="5">
        <v>0</v>
      </c>
      <c r="H115" s="5"/>
      <c r="I115" s="5"/>
      <c r="J115" s="6" t="s">
        <v>12</v>
      </c>
      <c r="K115" s="5">
        <f>D115-G115</f>
        <v>1288</v>
      </c>
    </row>
    <row r="116" spans="1:11" s="13" customFormat="1" ht="45" customHeight="1" x14ac:dyDescent="0.3">
      <c r="A116" s="9" t="s">
        <v>155</v>
      </c>
      <c r="B116" s="3" t="s">
        <v>156</v>
      </c>
      <c r="C116" s="12" t="s">
        <v>160</v>
      </c>
      <c r="D116" s="5">
        <v>5294.8</v>
      </c>
      <c r="E116" s="4"/>
      <c r="F116" s="5"/>
      <c r="G116" s="5">
        <f>449.7+406.18+449.7+435.19+449.7</f>
        <v>2190.4699999999998</v>
      </c>
      <c r="H116" s="5"/>
      <c r="I116" s="5"/>
      <c r="J116" s="6" t="s">
        <v>12</v>
      </c>
      <c r="K116" s="5">
        <f>D116-G116</f>
        <v>3104.3300000000004</v>
      </c>
    </row>
    <row r="117" spans="1:11" s="13" customFormat="1" ht="45" customHeight="1" x14ac:dyDescent="0.3">
      <c r="A117" s="9" t="s">
        <v>157</v>
      </c>
      <c r="B117" s="3" t="s">
        <v>158</v>
      </c>
      <c r="C117" s="12" t="s">
        <v>177</v>
      </c>
      <c r="D117" s="5">
        <v>13100</v>
      </c>
      <c r="E117" s="4"/>
      <c r="F117" s="5"/>
      <c r="G117" s="5">
        <f>182.72+434.32+752.83+402.9+662.68+475+245.62+1300.87+613.5</f>
        <v>5070.4399999999996</v>
      </c>
      <c r="H117" s="5"/>
      <c r="I117" s="5"/>
      <c r="J117" s="6" t="s">
        <v>12</v>
      </c>
      <c r="K117" s="5">
        <f>D117-G117</f>
        <v>8029.56</v>
      </c>
    </row>
    <row r="118" spans="1:11" s="13" customFormat="1" ht="45" customHeight="1" x14ac:dyDescent="0.3">
      <c r="A118" s="9" t="s">
        <v>161</v>
      </c>
      <c r="B118" s="3" t="s">
        <v>162</v>
      </c>
      <c r="C118" s="12" t="s">
        <v>164</v>
      </c>
      <c r="D118" s="5">
        <v>16500</v>
      </c>
      <c r="E118" s="4"/>
      <c r="F118" s="5"/>
      <c r="G118" s="5">
        <v>16500</v>
      </c>
      <c r="H118" s="5"/>
      <c r="I118" s="5"/>
      <c r="J118" s="6" t="s">
        <v>12</v>
      </c>
      <c r="K118" s="5">
        <f>D118-G118</f>
        <v>0</v>
      </c>
    </row>
    <row r="119" spans="1:11" s="13" customFormat="1" ht="45" customHeight="1" x14ac:dyDescent="0.3">
      <c r="A119" s="9" t="s">
        <v>165</v>
      </c>
      <c r="B119" s="3" t="s">
        <v>166</v>
      </c>
      <c r="C119" s="12" t="s">
        <v>167</v>
      </c>
      <c r="D119" s="5">
        <v>2040</v>
      </c>
      <c r="E119" s="4"/>
      <c r="F119" s="5"/>
      <c r="G119" s="5">
        <v>0</v>
      </c>
      <c r="H119" s="5"/>
      <c r="I119" s="5"/>
      <c r="J119" s="6" t="s">
        <v>12</v>
      </c>
      <c r="K119" s="5">
        <f>D119-G119</f>
        <v>2040</v>
      </c>
    </row>
    <row r="120" spans="1:11" s="13" customFormat="1" ht="45" customHeight="1" x14ac:dyDescent="0.3">
      <c r="A120" s="9" t="s">
        <v>44</v>
      </c>
      <c r="B120" s="3" t="s">
        <v>168</v>
      </c>
      <c r="C120" s="12" t="s">
        <v>163</v>
      </c>
      <c r="D120" s="5">
        <v>1798</v>
      </c>
      <c r="E120" s="4"/>
      <c r="F120" s="5"/>
      <c r="G120" s="5">
        <v>494</v>
      </c>
      <c r="H120" s="5"/>
      <c r="I120" s="5"/>
      <c r="J120" s="6" t="s">
        <v>12</v>
      </c>
      <c r="K120" s="5">
        <f>D120-G120</f>
        <v>1304</v>
      </c>
    </row>
    <row r="121" spans="1:11" s="13" customFormat="1" ht="45" customHeight="1" x14ac:dyDescent="0.3">
      <c r="A121" s="9" t="s">
        <v>172</v>
      </c>
      <c r="B121" s="3" t="s">
        <v>173</v>
      </c>
      <c r="C121" s="12" t="s">
        <v>174</v>
      </c>
      <c r="D121" s="5">
        <v>476</v>
      </c>
      <c r="E121" s="4"/>
      <c r="F121" s="5"/>
      <c r="G121" s="5">
        <v>476</v>
      </c>
      <c r="H121" s="5"/>
      <c r="I121" s="5"/>
      <c r="J121" s="6" t="s">
        <v>12</v>
      </c>
      <c r="K121" s="5">
        <f>D121-G121</f>
        <v>0</v>
      </c>
    </row>
    <row r="122" spans="1:11" s="13" customFormat="1" ht="45" customHeight="1" x14ac:dyDescent="0.3">
      <c r="A122" s="9" t="s">
        <v>175</v>
      </c>
      <c r="B122" s="3" t="s">
        <v>173</v>
      </c>
      <c r="C122" s="12" t="s">
        <v>176</v>
      </c>
      <c r="D122" s="5">
        <v>512</v>
      </c>
      <c r="E122" s="4"/>
      <c r="F122" s="5"/>
      <c r="G122" s="5">
        <v>512</v>
      </c>
      <c r="H122" s="5"/>
      <c r="I122" s="5"/>
      <c r="J122" s="6" t="s">
        <v>12</v>
      </c>
      <c r="K122" s="5">
        <f>D122-G122</f>
        <v>0</v>
      </c>
    </row>
    <row r="123" spans="1:11" s="13" customFormat="1" ht="45" customHeight="1" x14ac:dyDescent="0.3">
      <c r="A123" s="9" t="s">
        <v>178</v>
      </c>
      <c r="B123" s="3" t="s">
        <v>179</v>
      </c>
      <c r="C123" s="12" t="s">
        <v>180</v>
      </c>
      <c r="D123" s="5">
        <v>36360</v>
      </c>
      <c r="E123" s="4"/>
      <c r="F123" s="5"/>
      <c r="G123" s="5">
        <f>1768+2521+2906+1439+1915</f>
        <v>10549</v>
      </c>
      <c r="H123" s="5"/>
      <c r="I123" s="5"/>
      <c r="J123" s="6"/>
      <c r="K123" s="5"/>
    </row>
    <row r="124" spans="1:11" s="13" customFormat="1" ht="55.5" customHeight="1" x14ac:dyDescent="0.3">
      <c r="A124" s="9" t="s">
        <v>155</v>
      </c>
      <c r="B124" s="3" t="s">
        <v>181</v>
      </c>
      <c r="C124" s="12" t="s">
        <v>182</v>
      </c>
      <c r="D124" s="5">
        <v>19076.8</v>
      </c>
      <c r="E124" s="4"/>
      <c r="F124" s="5"/>
      <c r="G124" s="5">
        <v>4621.26</v>
      </c>
      <c r="H124" s="5"/>
      <c r="I124" s="5"/>
      <c r="J124" s="6"/>
      <c r="K124" s="5"/>
    </row>
    <row r="125" spans="1:11" s="13" customFormat="1" ht="95.25" customHeight="1" x14ac:dyDescent="0.3">
      <c r="A125" s="9" t="s">
        <v>183</v>
      </c>
      <c r="B125" s="3" t="s">
        <v>184</v>
      </c>
      <c r="C125" s="12" t="s">
        <v>185</v>
      </c>
      <c r="D125" s="5">
        <v>90062.62</v>
      </c>
      <c r="E125" s="4"/>
      <c r="F125" s="5"/>
      <c r="G125" s="5">
        <f>4515.67+7777+7777+7777+7777</f>
        <v>35623.67</v>
      </c>
      <c r="H125" s="5"/>
      <c r="I125" s="5"/>
      <c r="J125" s="6" t="s">
        <v>12</v>
      </c>
      <c r="K125" s="5">
        <f t="shared" ref="K125:K129" si="1">D125-G125</f>
        <v>54438.95</v>
      </c>
    </row>
    <row r="126" spans="1:11" s="13" customFormat="1" ht="68.25" customHeight="1" x14ac:dyDescent="0.3">
      <c r="A126" s="9" t="s">
        <v>186</v>
      </c>
      <c r="B126" s="3" t="s">
        <v>187</v>
      </c>
      <c r="C126" s="12" t="s">
        <v>188</v>
      </c>
      <c r="D126" s="5">
        <v>111328</v>
      </c>
      <c r="E126" s="4"/>
      <c r="F126" s="5"/>
      <c r="G126" s="5">
        <v>0</v>
      </c>
      <c r="H126" s="5"/>
      <c r="I126" s="5"/>
      <c r="J126" s="6" t="s">
        <v>12</v>
      </c>
      <c r="K126" s="5">
        <f t="shared" si="1"/>
        <v>111328</v>
      </c>
    </row>
    <row r="127" spans="1:11" s="13" customFormat="1" ht="63" customHeight="1" x14ac:dyDescent="0.3">
      <c r="A127" s="9" t="s">
        <v>189</v>
      </c>
      <c r="B127" s="3" t="s">
        <v>190</v>
      </c>
      <c r="C127" s="12" t="s">
        <v>191</v>
      </c>
      <c r="D127" s="5">
        <v>12950</v>
      </c>
      <c r="E127" s="4"/>
      <c r="F127" s="5"/>
      <c r="G127" s="5">
        <v>3000</v>
      </c>
      <c r="H127" s="5"/>
      <c r="I127" s="5"/>
      <c r="J127" s="6" t="s">
        <v>12</v>
      </c>
      <c r="K127" s="5">
        <f t="shared" si="1"/>
        <v>9950</v>
      </c>
    </row>
    <row r="128" spans="1:11" s="13" customFormat="1" ht="45" customHeight="1" x14ac:dyDescent="0.3">
      <c r="A128" s="9" t="s">
        <v>192</v>
      </c>
      <c r="B128" s="3" t="s">
        <v>193</v>
      </c>
      <c r="C128" s="12" t="s">
        <v>194</v>
      </c>
      <c r="D128" s="5">
        <v>49658.64</v>
      </c>
      <c r="E128" s="4"/>
      <c r="F128" s="5"/>
      <c r="G128" s="5">
        <f>84.54+6.4+3381.77+12+147.6+884.52+147.6+147.6+1109.6+914.1+3086.59+5.95+505.8</f>
        <v>10434.070000000002</v>
      </c>
      <c r="H128" s="5"/>
      <c r="I128" s="5"/>
      <c r="J128" s="6" t="s">
        <v>12</v>
      </c>
      <c r="K128" s="5">
        <f t="shared" si="1"/>
        <v>39224.57</v>
      </c>
    </row>
    <row r="129" spans="1:11" s="13" customFormat="1" ht="51.75" customHeight="1" x14ac:dyDescent="0.3">
      <c r="A129" s="9" t="s">
        <v>195</v>
      </c>
      <c r="B129" s="3" t="s">
        <v>196</v>
      </c>
      <c r="C129" s="12" t="s">
        <v>197</v>
      </c>
      <c r="D129" s="5">
        <v>6932.3</v>
      </c>
      <c r="E129" s="4"/>
      <c r="F129" s="5"/>
      <c r="G129" s="5">
        <v>6932.3</v>
      </c>
      <c r="H129" s="5"/>
      <c r="I129" s="5"/>
      <c r="J129" s="6" t="s">
        <v>12</v>
      </c>
      <c r="K129" s="5">
        <f t="shared" si="1"/>
        <v>0</v>
      </c>
    </row>
    <row r="130" spans="1:11" s="13" customFormat="1" ht="45" customHeight="1" x14ac:dyDescent="0.3">
      <c r="A130" s="9" t="s">
        <v>198</v>
      </c>
      <c r="B130" s="3" t="s">
        <v>199</v>
      </c>
      <c r="C130" s="12" t="s">
        <v>200</v>
      </c>
      <c r="D130" s="5">
        <v>15932</v>
      </c>
      <c r="E130" s="4"/>
      <c r="F130" s="5"/>
      <c r="G130" s="5">
        <v>15932</v>
      </c>
      <c r="H130" s="5"/>
      <c r="I130" s="5"/>
      <c r="J130" s="6" t="s">
        <v>12</v>
      </c>
      <c r="K130" s="5">
        <f>D130-G130</f>
        <v>0</v>
      </c>
    </row>
    <row r="131" spans="1:11" s="13" customFormat="1" ht="50.25" customHeight="1" x14ac:dyDescent="0.3">
      <c r="A131" s="9" t="s">
        <v>201</v>
      </c>
      <c r="B131" s="3" t="s">
        <v>202</v>
      </c>
      <c r="C131" s="12" t="s">
        <v>203</v>
      </c>
      <c r="D131" s="5">
        <v>48111</v>
      </c>
      <c r="E131" s="4"/>
      <c r="F131" s="5"/>
      <c r="G131" s="5">
        <v>0</v>
      </c>
      <c r="H131" s="5"/>
      <c r="I131" s="5"/>
      <c r="J131" s="6" t="s">
        <v>12</v>
      </c>
      <c r="K131" s="5">
        <f>D131-G131</f>
        <v>48111</v>
      </c>
    </row>
    <row r="132" spans="1:11" s="13" customFormat="1" ht="60" customHeight="1" x14ac:dyDescent="0.3">
      <c r="A132" s="9" t="s">
        <v>204</v>
      </c>
      <c r="B132" s="3" t="s">
        <v>205</v>
      </c>
      <c r="C132" s="12" t="s">
        <v>206</v>
      </c>
      <c r="D132" s="5">
        <v>17534.990000000002</v>
      </c>
      <c r="E132" s="4"/>
      <c r="F132" s="5"/>
      <c r="G132" s="5">
        <v>0</v>
      </c>
      <c r="H132" s="5"/>
      <c r="I132" s="5"/>
      <c r="J132" s="6" t="s">
        <v>12</v>
      </c>
      <c r="K132" s="5">
        <f>D132-G132</f>
        <v>17534.990000000002</v>
      </c>
    </row>
    <row r="133" spans="1:11" s="7" customFormat="1" ht="39.950000000000003" customHeight="1" x14ac:dyDescent="0.3">
      <c r="A133" s="10"/>
      <c r="B133" s="10"/>
      <c r="C133" s="10"/>
      <c r="D133" s="28"/>
      <c r="E133" s="10"/>
      <c r="F133" s="10"/>
      <c r="G133" s="11"/>
      <c r="H133" s="10"/>
      <c r="I133" s="10"/>
      <c r="J133" s="10"/>
      <c r="K133" s="11"/>
    </row>
    <row r="134" spans="1:11" s="13" customFormat="1" ht="39.950000000000003" customHeight="1" x14ac:dyDescent="0.3">
      <c r="A134" s="30"/>
      <c r="B134" s="30"/>
      <c r="C134" s="31"/>
      <c r="D134" s="32"/>
      <c r="E134" s="33"/>
      <c r="F134" s="34"/>
      <c r="G134" s="34"/>
      <c r="H134" s="34"/>
      <c r="I134" s="34"/>
      <c r="J134" s="35"/>
      <c r="K134" s="34"/>
    </row>
  </sheetData>
  <mergeCells count="9">
    <mergeCell ref="A1:K1"/>
    <mergeCell ref="A2:K2"/>
    <mergeCell ref="A3:A4"/>
    <mergeCell ref="B3:B4"/>
    <mergeCell ref="C3:C4"/>
    <mergeCell ref="D3:F3"/>
    <mergeCell ref="G3:I3"/>
    <mergeCell ref="J3:J4"/>
    <mergeCell ref="K3:K4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1-ლი კვარტალი</vt:lpstr>
      <vt:lpstr>მე-2 კვარტალი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2026-07-08T06:32:01Z</dcterms:modified>
</cp:coreProperties>
</file>